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C:\Users\Marek\Desktop\Slavia-nova\2025\min. športu - vyučtovanie\"/>
    </mc:Choice>
  </mc:AlternateContent>
  <xr:revisionPtr revIDLastSave="0" documentId="8_{4151192B-1852-4F1D-924E-0D41FF57AD2C}" xr6:coauthVersionLast="47" xr6:coauthVersionMax="47" xr10:uidLastSave="{00000000-0000-0000-0000-000000000000}"/>
  <bookViews>
    <workbookView xWindow="-120" yWindow="-120" windowWidth="29040" windowHeight="15720"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<sst xmlns="http://schemas.openxmlformats.org/spreadsheetml/2006/main" count="6543" uniqueCount="3002">
  <si>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</si>
  <si>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</si>
  <si>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</si>
  <si>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</si>
  <si>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</si>
  <si>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</si>
  <si>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</si>
  <si>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</si>
  <si>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</si>
  <si>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</si>
  <si>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</si>
  <si>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</si>
  <si>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</si>
  <si>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</si>
  <si>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</si>
  <si>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</si>
  <si>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</si>
  <si>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</si>
  <si>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</si>
  <si>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</si>
  <si>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</si>
  <si>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</si>
  <si>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</si>
  <si>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</si>
  <si>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</si>
  <si>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</si>
  <si>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</si>
  <si>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</si>
  <si>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</si>
  <si>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</si>
  <si>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</si>
  <si>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</si>
  <si>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</si>
  <si>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</si>
  <si>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</si>
  <si>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</si>
  <si>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</si>
  <si>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</si>
  <si>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</si>
  <si>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</si>
  <si>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</si>
  <si>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</si>
  <si>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</si>
  <si>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</si>
  <si>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</si>
  <si>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</si>
  <si>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</si>
  <si>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</si>
  <si>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</si>
  <si>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</si>
  <si>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</si>
  <si>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</si>
  <si>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</si>
  <si>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</si>
  <si>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</si>
  <si>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</si>
  <si>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</si>
  <si>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</si>
  <si>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</si>
  <si>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</si>
  <si>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</si>
  <si>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</si>
  <si>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</si>
  <si>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</si>
  <si>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</si>
  <si>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</si>
  <si>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</si>
  <si>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</si>
  <si>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</si>
  <si>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</si>
  <si>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</si>
  <si>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</si>
  <si>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</si>
  <si>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</si>
  <si>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</si>
  <si>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</si>
  <si>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</si>
  <si>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</si>
  <si>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</si>
  <si>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</si>
  <si>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</si>
  <si>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</si>
  <si>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</si>
  <si>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</si>
  <si>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</si>
  <si>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</si>
  <si>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</si>
  <si>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</si>
  <si>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</si>
  <si>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</si>
  <si>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</si>
  <si>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</si>
  <si>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</si>
  <si>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</si>
  <si>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</si>
  <si>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</si>
  <si>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</si>
  <si>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</si>
  <si>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</si>
  <si>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</si>
  <si>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</si>
  <si>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</si>
  <si>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</si>
  <si>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</si>
  <si>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</si>
  <si>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</si>
  <si>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</si>
  <si>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</si>
  <si>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</si>
  <si>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</si>
  <si>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</si>
  <si>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</si>
  <si>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</si>
  <si>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</si>
  <si>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</si>
  <si>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</si>
  <si>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</si>
  <si>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</si>
  <si>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</si>
  <si>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</si>
  <si>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</si>
  <si>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</si>
  <si>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</si>
  <si>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</si>
  <si>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</si>
  <si>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</si>
  <si>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</si>
  <si>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</si>
  <si>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</si>
  <si>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</si>
  <si>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</si>
  <si>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</si>
  <si>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</si>
  <si>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</si>
  <si>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</si>
  <si>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</si>
  <si>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</si>
  <si>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</si>
  <si>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</si>
  <si>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</si>
  <si>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</si>
  <si>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</si>
  <si>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</si>
  <si>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</si>
  <si>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</si>
  <si>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</si>
  <si>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</si>
  <si>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</si>
  <si>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</si>
  <si>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</si>
  <si>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</si>
  <si>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</si>
  <si>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</si>
  <si>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</si>
  <si>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</si>
  <si>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</si>
  <si>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</si>
  <si>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</si>
  <si>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</si>
  <si>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</si>
  <si>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</si>
  <si>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</si>
  <si>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</si>
  <si>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</si>
  <si>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</si>
  <si>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</si>
  <si>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</si>
  <si>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</si>
  <si>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</si>
  <si>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</si>
  <si>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</si>
  <si>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</si>
  <si>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</si>
  <si>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</si>
  <si>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</si>
  <si>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</si>
  <si>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</si>
  <si>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</si>
  <si>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</si>
  <si>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</si>
  <si>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</si>
  <si>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</si>
  <si>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</si>
  <si>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</si>
  <si>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</si>
  <si>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</si>
  <si>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</si>
  <si>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</si>
  <si>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</si>
  <si>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</si>
  <si>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</si>
  <si>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</si>
  <si>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</si>
  <si>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</si>
  <si>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</si>
  <si>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</si>
  <si>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</si>
  <si>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</si>
  <si>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</si>
  <si>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</si>
  <si>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</si>
  <si>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</si>
  <si>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</si>
  <si>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</si>
  <si>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</si>
  <si>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</si>
  <si>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</si>
  <si>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</si>
  <si>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</si>
  <si>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</si>
  <si>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</si>
  <si>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</si>
  <si>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</si>
  <si>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</si>
  <si>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</si>
  <si>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</si>
  <si>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</si>
  <si>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</si>
  <si>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</si>
  <si>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</si>
  <si>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</si>
  <si>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</si>
  <si>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</si>
  <si>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</si>
  <si>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</si>
  <si>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</si>
  <si>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</si>
  <si>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</si>
  <si>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</si>
  <si>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</si>
  <si>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</si>
  <si>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</si>
  <si>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</si>
  <si>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</si>
  <si>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</si>
  <si>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</si>
  <si>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</si>
  <si>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</si>
  <si>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</si>
  <si>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</si>
  <si>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</si>
  <si>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</si>
  <si>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</si>
  <si>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</si>
  <si>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</si>
  <si>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</si>
  <si>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</si>
  <si>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</si>
  <si>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</si>
  <si>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</si>
  <si>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</si>
  <si>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</si>
  <si>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</si>
  <si>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</si>
  <si>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</si>
  <si>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</si>
  <si>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</si>
  <si>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</si>
  <si>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</si>
  <si>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</si>
  <si>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</si>
  <si>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</si>
  <si>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</si>
  <si>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</si>
  <si>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</si>
  <si>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</si>
  <si>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</si>
  <si>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</si>
  <si>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</si>
  <si>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</si>
  <si>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</si>
  <si>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</si>
  <si>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</si>
  <si>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</si>
  <si>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</si>
  <si>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</si>
  <si>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</si>
  <si>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</si>
  <si>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</si>
  <si>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</si>
  <si>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</si>
  <si>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</si>
  <si>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</si>
  <si>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</si>
  <si>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</si>
  <si>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</si>
  <si>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</si>
  <si>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</si>
  <si>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</si>
  <si>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</si>
  <si>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</si>
  <si>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</si>
  <si>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</si>
  <si>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</si>
  <si>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</si>
  <si>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</si>
  <si>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</si>
  <si>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</si>
  <si>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</si>
  <si>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</si>
  <si>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</si>
  <si>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</si>
  <si>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</si>
  <si>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</si>
  <si>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</si>
  <si>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</si>
  <si>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</si>
  <si>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</si>
  <si>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</si>
  <si>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</si>
  <si>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</si>
  <si>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</si>
  <si>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</si>
  <si>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</si>
  <si>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</si>
  <si>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</si>
  <si>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</si>
  <si>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</si>
  <si>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</si>
  <si>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</si>
  <si>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</si>
  <si>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</si>
  <si>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</si>
  <si>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</si>
  <si>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</si>
  <si>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</si>
  <si>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</si>
  <si>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</si>
  <si>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</si>
  <si>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</si>
  <si>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</si>
  <si>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</si>
  <si>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</si>
  <si>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</si>
  <si>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</si>
  <si>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</si>
  <si>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</si>
  <si>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</si>
  <si>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</si>
  <si>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</si>
  <si>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</si>
  <si>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</si>
  <si>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</si>
  <si>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</si>
  <si>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</si>
  <si>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</si>
  <si>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</si>
  <si>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</si>
  <si>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</si>
  <si>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</si>
  <si>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</si>
  <si>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</si>
  <si>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</si>
  <si>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</si>
  <si>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</si>
  <si>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</si>
  <si>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</si>
  <si>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</si>
  <si>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</si>
  <si>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</si>
  <si>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</si>
  <si>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</si>
  <si>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</si>
  <si>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</si>
  <si>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</si>
  <si>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</si>
  <si>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</si>
  <si>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</si>
  <si>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</si>
  <si>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</si>
  <si>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</si>
  <si>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</si>
  <si>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</si>
  <si>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</si>
  <si>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</si>
  <si>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</si>
  <si>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</si>
  <si>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</si>
  <si>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</si>
  <si>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</si>
  <si>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</si>
  <si>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</si>
  <si>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</si>
  <si>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</si>
  <si>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</si>
  <si>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</si>
  <si>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</si>
  <si>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</si>
  <si>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</si>
  <si>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</si>
  <si>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</si>
  <si>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</si>
  <si>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</si>
  <si>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</si>
  <si>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</si>
  <si>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</si>
  <si>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</si>
  <si>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</si>
  <si>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</si>
  <si>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</si>
  <si>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</si>
  <si>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</si>
  <si>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</si>
  <si>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</si>
  <si>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</si>
  <si>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</si>
  <si>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</si>
  <si>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</si>
  <si>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</si>
  <si>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</si>
  <si>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</si>
  <si>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</si>
  <si>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</si>
  <si>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</si>
  <si>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</si>
  <si>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</si>
  <si>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</si>
  <si>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</si>
  <si>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</si>
  <si>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</si>
  <si>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</si>
  <si>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</si>
  <si>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</si>
  <si>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</si>
  <si>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</si>
  <si>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</si>
  <si>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</si>
  <si>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</si>
  <si>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</si>
  <si>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</si>
  <si>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</si>
  <si>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</si>
  <si>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</si>
  <si>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</si>
  <si>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</si>
  <si>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</si>
  <si>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</si>
  <si>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</si>
  <si>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</si>
  <si>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</si>
  <si>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</si>
  <si>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</si>
  <si>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</si>
  <si>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</si>
  <si>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</si>
  <si>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</si>
  <si>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</si>
  <si>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</si>
  <si>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</si>
  <si>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</si>
  <si>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</si>
  <si>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</si>
  <si>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</si>
  <si>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</si>
  <si>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</si>
  <si>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</si>
  <si>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</si>
  <si>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</si>
  <si>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</si>
  <si>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</si>
  <si>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</si>
  <si>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</si>
  <si>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</si>
  <si>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</si>
  <si>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</si>
  <si>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</si>
  <si>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</si>
  <si>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</si>
  <si>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</si>
  <si>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</si>
  <si>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</si>
  <si>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</si>
  <si>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</si>
  <si>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</si>
  <si>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</si>
  <si>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</si>
  <si>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</si>
  <si>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</si>
  <si>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</si>
  <si>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</si>
  <si>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</si>
  <si>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</si>
  <si>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</si>
  <si>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</si>
  <si>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</si>
  <si>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</si>
  <si>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</si>
  <si>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</si>
  <si>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</si>
  <si>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</si>
  <si>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</si>
  <si>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</si>
  <si>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</si>
  <si>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</si>
  <si>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</si>
  <si>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</si>
  <si>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</si>
  <si>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</si>
  <si>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</si>
  <si>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</si>
  <si>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</si>
  <si>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</si>
  <si>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</si>
  <si>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</si>
  <si>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</si>
  <si>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</si>
  <si>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</si>
  <si>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</si>
  <si>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</si>
  <si>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</si>
  <si>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</si>
  <si>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</si>
  <si>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</si>
  <si>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</si>
  <si>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</si>
  <si>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</si>
  <si>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</si>
  <si>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</si>
  <si>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</si>
  <si>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</si>
  <si>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</si>
  <si>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</si>
  <si>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</si>
  <si>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</si>
  <si>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</si>
  <si>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</si>
  <si>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</si>
  <si>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</si>
  <si>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</si>
  <si>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</si>
  <si>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</si>
  <si>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</si>
  <si>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</si>
  <si>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</si>
  <si>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</si>
  <si>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</si>
  <si>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</si>
  <si>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</si>
  <si>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</si>
  <si>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</si>
  <si>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</si>
  <si>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</si>
  <si>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</si>
  <si>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</si>
  <si>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</si>
  <si>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</si>
  <si>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</si>
  <si>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</si>
  <si>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</si>
  <si>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</si>
  <si>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</si>
  <si>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</si>
  <si>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</si>
  <si>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</si>
  <si>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</si>
  <si>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</si>
  <si>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</si>
  <si>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</si>
  <si>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</si>
  <si>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</si>
  <si>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</si>
  <si>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</si>
  <si>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</si>
  <si>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</si>
  <si>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</si>
  <si>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</si>
  <si>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</si>
  <si>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</si>
  <si>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</si>
  <si>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</si>
  <si>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</si>
  <si>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</si>
  <si>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</si>
  <si>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</si>
  <si>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</si>
  <si>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</si>
  <si>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</si>
  <si>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</si>
  <si>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</si>
  <si>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</si>
  <si>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</si>
  <si>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</si>
  <si>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</si>
  <si>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</si>
  <si>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</si>
  <si>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</si>
  <si>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</si>
  <si>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</si>
  <si>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</si>
  <si>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</si>
  <si>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</si>
  <si>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</si>
  <si>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</si>
  <si>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</si>
  <si>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</si>
  <si>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</si>
  <si>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</si>
  <si>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</si>
  <si>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</si>
  <si>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</si>
  <si>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</si>
  <si>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</si>
  <si>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</si>
  <si>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</si>
  <si>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</si>
  <si>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</si>
  <si>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</si>
  <si>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</si>
  <si>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</si>
  <si>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</si>
  <si>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</si>
  <si>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</si>
  <si>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</si>
  <si>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</si>
  <si>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</si>
  <si>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</si>
  <si>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</si>
  <si>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</si>
  <si>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</si>
  <si>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</si>
  <si>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</si>
  <si>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</si>
  <si>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</si>
  <si>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</si>
  <si>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</si>
  <si>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</si>
  <si>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</si>
  <si>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</si>
  <si>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</si>
  <si>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</si>
  <si>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</si>
  <si>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</si>
  <si>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</si>
  <si>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</si>
  <si>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</si>
  <si>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</si>
  <si>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</si>
  <si>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</si>
  <si>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</si>
  <si>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</si>
  <si>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</si>
  <si>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</si>
  <si>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</si>
  <si>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</si>
  <si>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</si>
  <si>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</si>
  <si>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</si>
  <si>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</si>
  <si>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</si>
  <si>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</si>
  <si>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</si>
  <si>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</si>
  <si>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</si>
  <si>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</si>
  <si>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</si>
  <si>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</si>
  <si>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</si>
  <si>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</si>
  <si>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</si>
  <si>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</si>
  <si>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</si>
  <si>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</si>
  <si>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</si>
  <si>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</si>
  <si>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</si>
  <si>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</si>
  <si>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</si>
  <si>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</si>
  <si>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</si>
  <si>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</si>
  <si>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</si>
  <si>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</si>
  <si>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</si>
  <si>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</si>
  <si>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</si>
  <si>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</si>
  <si>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</si>
  <si>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</si>
  <si>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</si>
  <si>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</si>
  <si>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</si>
  <si>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</si>
  <si>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</si>
  <si>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</si>
  <si>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</si>
  <si>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</si>
  <si>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</si>
  <si>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</si>
  <si>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</si>
  <si>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</si>
  <si>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</si>
  <si>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</si>
  <si>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</si>
  <si>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</si>
  <si>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</si>
  <si>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</si>
  <si>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</si>
  <si>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</si>
  <si>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</si>
  <si>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</si>
  <si>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</si>
  <si>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</si>
  <si>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</si>
  <si>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</si>
  <si>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</si>
  <si>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</si>
  <si>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</si>
  <si>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</si>
  <si>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</si>
  <si>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</si>
  <si>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</si>
  <si>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</si>
  <si>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</si>
  <si>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</si>
  <si>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</si>
  <si>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</si>
  <si>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</si>
  <si>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</si>
  <si>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</si>
  <si>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</si>
  <si>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</si>
  <si>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</si>
  <si>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</si>
  <si>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</si>
  <si>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</si>
  <si>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</si>
  <si>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</si>
  <si>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</si>
  <si>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</si>
  <si>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</si>
  <si>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</si>
  <si>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</si>
  <si>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</si>
  <si>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</si>
  <si>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</si>
  <si>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</si>
  <si>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</si>
  <si>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</si>
  <si>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</si>
  <si>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</si>
  <si>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</si>
  <si>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</si>
  <si>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</si>
  <si>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</si>
  <si>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</si>
  <si>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</si>
  <si>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</si>
  <si>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</si>
  <si>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</si>
  <si>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</si>
  <si>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</si>
  <si>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</si>
  <si>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</si>
  <si>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</si>
  <si>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</si>
  <si>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</si>
  <si>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</si>
  <si>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</si>
  <si>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</si>
  <si>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</si>
  <si>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</si>
  <si>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</si>
  <si>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</si>
  <si>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</si>
  <si>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</si>
  <si>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</si>
  <si>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</si>
  <si>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</si>
  <si>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</si>
  <si>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</si>
  <si>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</si>
  <si>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</si>
  <si>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</si>
  <si>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</si>
  <si>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</si>
  <si>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</si>
  <si>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</si>
  <si>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</si>
  <si>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</si>
  <si>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</si>
  <si>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</si>
  <si>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</si>
  <si>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</si>
  <si>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</si>
  <si>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</si>
  <si>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</si>
  <si>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</si>
  <si>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</si>
  <si>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</si>
  <si>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</si>
  <si>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</si>
  <si>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</si>
  <si>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</si>
  <si>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</si>
  <si>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</si>
  <si>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</si>
  <si>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</si>
  <si>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</si>
  <si>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</si>
  <si>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</si>
  <si>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</si>
  <si>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</si>
  <si>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</si>
  <si>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</si>
  <si>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</si>
  <si>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</si>
  <si>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</si>
  <si>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</si>
  <si>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</si>
  <si>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</si>
  <si>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</si>
  <si>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</si>
  <si>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</si>
  <si>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</si>
  <si>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</si>
  <si>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</si>
  <si>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</si>
  <si>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</si>
  <si>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</si>
  <si>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</si>
  <si>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</si>
  <si>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</si>
  <si>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</si>
  <si>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</si>
  <si>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</si>
  <si>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</si>
  <si>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</si>
  <si>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</si>
  <si>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</si>
  <si>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</si>
  <si>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</si>
  <si>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</si>
  <si>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</si>
  <si>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</si>
  <si>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</si>
  <si>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</si>
  <si>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</si>
  <si>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</si>
  <si>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</si>
  <si>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</si>
  <si>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</si>
  <si>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</si>
  <si>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</si>
  <si>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</si>
  <si>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</si>
  <si>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</si>
  <si>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</si>
  <si>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</si>
  <si>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</si>
  <si>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</si>
  <si>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</si>
  <si>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</si>
  <si>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</si>
  <si>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</si>
  <si>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</si>
  <si>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</si>
  <si>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</si>
  <si>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</si>
  <si>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</si>
  <si>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</si>
  <si>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</si>
  <si>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</si>
  <si>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</si>
  <si>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</si>
  <si>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</si>
  <si>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</si>
  <si>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</si>
  <si>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</si>
  <si>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</si>
  <si>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</si>
  <si>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</si>
  <si>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</si>
  <si>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</si>
  <si>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</si>
  <si>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</si>
  <si>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</si>
  <si>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</si>
  <si>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</si>
  <si>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</si>
  <si>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</si>
  <si>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</si>
  <si>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</si>
  <si>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</si>
  <si>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</si>
  <si>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</si>
  <si>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</si>
  <si>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</si>
  <si>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</si>
  <si>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</si>
  <si>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</si>
  <si>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</si>
  <si>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</si>
  <si>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</si>
  <si>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</si>
  <si>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</si>
  <si>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</si>
  <si>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</si>
  <si>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</si>
  <si>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</si>
  <si>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</si>
  <si>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</si>
  <si>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</si>
  <si>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</si>
  <si>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</si>
  <si>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</si>
  <si>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</si>
  <si>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</si>
  <si>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</si>
  <si>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</si>
  <si>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</si>
  <si>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</si>
  <si>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</si>
  <si>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</si>
  <si>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</si>
  <si>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</si>
  <si>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</si>
  <si>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</si>
  <si>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</si>
  <si>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</si>
  <si>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</si>
  <si>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</si>
  <si>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</si>
  <si>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</si>
  <si>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</si>
  <si>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</si>
  <si>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</si>
  <si>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</si>
  <si>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</si>
  <si>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</si>
  <si>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</si>
  <si>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</si>
  <si>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</si>
  <si>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</si>
  <si>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</si>
  <si>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</si>
  <si>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</si>
  <si>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</si>
  <si>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</si>
  <si>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</si>
  <si>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</si>
  <si>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</si>
  <si>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</si>
  <si>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</si>
  <si>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</si>
  <si>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</si>
  <si>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</si>
  <si>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</si>
  <si>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</si>
  <si>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</si>
  <si>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</si>
  <si>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</si>
  <si>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</si>
  <si>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</si>
  <si>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</si>
  <si>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</si>
  <si>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</si>
  <si>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</si>
  <si>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</si>
  <si>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</si>
  <si>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</si>
  <si>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</si>
  <si>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</si>
  <si>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</si>
  <si>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</si>
  <si>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</si>
  <si>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</si>
  <si>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</si>
  <si>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</si>
  <si>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</si>
  <si>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</si>
  <si>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</si>
  <si>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</si>
  <si>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</si>
  <si>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</si>
  <si>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</si>
  <si>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</si>
  <si>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</si>
  <si>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</si>
  <si>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</si>
  <si>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</si>
  <si>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</si>
  <si>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</si>
  <si>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</si>
  <si>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</si>
  <si>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</si>
  <si>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</si>
  <si>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</si>
  <si>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</si>
  <si>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</si>
  <si>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</si>
  <si>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</si>
  <si>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</si>
  <si>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</si>
  <si>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</si>
  <si>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</si>
  <si>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</si>
  <si>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</si>
  <si>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</si>
  <si>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</si>
  <si>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</si>
  <si>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</si>
  <si>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</si>
  <si>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</si>
  <si>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</si>
  <si>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</si>
  <si>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</si>
  <si>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</si>
  <si>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</si>
  <si>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</si>
  <si>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</si>
  <si>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</si>
  <si>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</si>
  <si>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</si>
  <si>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</si>
  <si>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</si>
  <si>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</si>
  <si>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</si>
  <si>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</si>
  <si>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</si>
  <si>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</si>
  <si>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</si>
  <si>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</si>
  <si>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</si>
  <si>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</si>
  <si>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</si>
  <si>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</si>
  <si>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</si>
  <si>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</si>
  <si>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</si>
  <si>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</si>
  <si>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</si>
  <si>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</si>
  <si>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</si>
  <si>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</si>
  <si>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</si>
  <si>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</si>
  <si>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</si>
  <si>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</si>
  <si>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</si>
  <si>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</si>
  <si>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</si>
  <si>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</si>
  <si>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</si>
  <si>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</si>
  <si>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</si>
  <si>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</si>
  <si>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</si>
  <si>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</si>
  <si>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</si>
  <si>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</si>
  <si>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</si>
  <si>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</si>
  <si>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</si>
  <si>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</si>
  <si>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</si>
  <si>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</si>
  <si>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</si>
  <si>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</si>
  <si>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</si>
  <si>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</si>
  <si>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</si>
  <si>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</si>
  <si>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</si>
  <si>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</si>
  <si>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</si>
  <si>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</si>
  <si>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</si>
  <si>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</si>
  <si>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</si>
  <si>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</si>
  <si>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</si>
  <si>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</si>
  <si>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</si>
  <si>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</si>
  <si>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</si>
  <si>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</si>
  <si>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</si>
  <si>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</si>
  <si>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</si>
  <si>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</si>
  <si>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</si>
  <si>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</si>
  <si>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</si>
  <si>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</si>
  <si>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</si>
  <si>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</si>
  <si>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</si>
  <si>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</si>
  <si>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</si>
  <si>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</si>
  <si>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</si>
  <si>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</si>
  <si>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</si>
  <si>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</si>
  <si>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</si>
  <si>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</si>
  <si>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</si>
  <si>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</si>
  <si>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</si>
  <si>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</si>
  <si>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</si>
  <si>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</si>
  <si>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</si>
  <si>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</si>
  <si>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</si>
  <si>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</si>
  <si>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</si>
  <si>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</si>
  <si>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</si>
  <si>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</si>
  <si>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</si>
  <si>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</si>
  <si>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</si>
  <si>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</si>
  <si>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</si>
  <si>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</si>
  <si>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</si>
  <si>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</si>
  <si>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</si>
  <si>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</si>
  <si>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</si>
  <si>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</si>
  <si>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</si>
  <si>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</si>
  <si>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</si>
  <si>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</si>
  <si>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</si>
  <si>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</si>
  <si>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</si>
  <si>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</si>
  <si>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</si>
  <si>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</si>
  <si>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</si>
  <si>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</si>
  <si>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</si>
  <si>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</si>
  <si>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</si>
  <si>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</si>
  <si>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</si>
  <si>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</si>
  <si>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</si>
  <si>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</si>
  <si>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</si>
  <si>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</si>
  <si>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</si>
  <si>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</si>
  <si>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</si>
  <si>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</si>
  <si>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</si>
  <si>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</si>
  <si>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</si>
  <si>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</si>
  <si>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</si>
  <si>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</si>
  <si>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</si>
  <si>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</si>
  <si>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</si>
  <si>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</si>
  <si>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</si>
  <si>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</si>
  <si>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</si>
  <si>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</si>
  <si>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</si>
  <si>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</si>
  <si>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</si>
  <si>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</si>
  <si>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</si>
  <si>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</si>
  <si>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</si>
  <si>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</si>
  <si>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</si>
  <si>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</si>
  <si>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</si>
  <si>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</si>
  <si>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</si>
  <si>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</si>
  <si>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</si>
  <si>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</si>
  <si>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</si>
  <si>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</si>
  <si>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</si>
  <si>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</si>
  <si>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</si>
  <si>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</si>
  <si>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</si>
  <si>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</si>
  <si>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</si>
  <si>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</si>
  <si>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</si>
  <si>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</si>
  <si>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</si>
  <si>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</si>
  <si>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</si>
  <si>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</si>
  <si>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</si>
  <si>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</si>
  <si>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</si>
  <si>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</si>
  <si>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</si>
  <si>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</si>
  <si>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</si>
  <si>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</si>
  <si>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</si>
  <si>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</si>
  <si>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</si>
  <si>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</si>
  <si>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</si>
  <si>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</si>
  <si>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</si>
  <si>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</si>
  <si>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</si>
  <si>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</si>
  <si>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</si>
  <si>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</si>
  <si>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</si>
  <si>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</si>
  <si>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</si>
  <si>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</si>
  <si>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</si>
  <si>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</si>
  <si>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</si>
  <si>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</si>
  <si>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</si>
  <si>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</si>
  <si>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</si>
  <si>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</si>
  <si>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</si>
  <si>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</si>
  <si>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</si>
  <si>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</si>
  <si>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</si>
  <si>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</si>
  <si>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</si>
  <si>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</si>
  <si>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</si>
  <si>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</si>
  <si>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</si>
  <si>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</si>
  <si>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</si>
  <si>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</si>
  <si>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</si>
  <si>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</si>
  <si>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</si>
  <si>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</si>
  <si>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</si>
  <si>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</si>
  <si>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</si>
  <si>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</si>
  <si>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</si>
  <si>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</si>
  <si>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</si>
  <si>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</si>
  <si>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</si>
  <si>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</si>
  <si>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</si>
  <si>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</si>
  <si>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</si>
  <si>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</si>
  <si>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</si>
  <si>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</si>
  <si>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</si>
  <si>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</si>
  <si>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</si>
  <si>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</si>
  <si>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</si>
  <si>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</si>
  <si>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</si>
  <si>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</si>
  <si>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</si>
  <si>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</si>
  <si>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</si>
  <si>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</si>
  <si>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</si>
  <si>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</si>
  <si>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</si>
  <si>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</si>
  <si>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</si>
  <si>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</si>
  <si>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</si>
  <si>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</si>
  <si>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</si>
  <si>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</si>
  <si>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</si>
  <si>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</si>
  <si>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</si>
  <si>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</si>
  <si>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</si>
  <si>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</si>
  <si>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</si>
  <si>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</si>
  <si>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</si>
  <si>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</si>
  <si>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</si>
  <si>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</si>
  <si>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</si>
  <si>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</si>
  <si>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</si>
  <si>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</si>
  <si>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</si>
  <si>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</si>
  <si>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</si>
  <si>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</si>
  <si>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</si>
  <si>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</si>
  <si>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</si>
  <si>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</si>
  <si>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</si>
  <si>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</si>
  <si>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</si>
  <si>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</si>
  <si>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</si>
  <si>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</si>
  <si>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</si>
  <si>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</si>
  <si>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</si>
  <si>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</si>
  <si>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</si>
  <si>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</si>
  <si>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</si>
  <si>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</si>
  <si>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</si>
  <si>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</si>
  <si>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</si>
  <si>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</si>
  <si>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</si>
  <si>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</si>
  <si>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</si>
  <si>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</si>
  <si>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</si>
  <si>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</si>
  <si>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</si>
  <si>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</si>
  <si>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</si>
  <si>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</si>
  <si>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</si>
  <si>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</si>
  <si>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</si>
  <si>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</si>
  <si>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</si>
  <si>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</si>
  <si>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</si>
  <si>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</si>
  <si>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</si>
  <si>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</si>
  <si>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</si>
  <si>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</si>
  <si>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</si>
  <si>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</si>
  <si>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</si>
  <si>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</si>
  <si>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</si>
  <si>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</si>
  <si>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</si>
  <si>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</si>
  <si>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</si>
  <si>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</si>
  <si>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</si>
  <si>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</si>
  <si>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</si>
  <si>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</si>
  <si>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</si>
  <si>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</si>
  <si>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</si>
  <si>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</si>
  <si>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</si>
  <si>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</si>
  <si>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</si>
  <si>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</si>
  <si>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</si>
  <si>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</si>
  <si>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</si>
  <si>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</si>
  <si>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</si>
  <si>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</si>
  <si>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</si>
  <si>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</si>
  <si>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</si>
  <si>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</si>
  <si>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</si>
  <si>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</si>
  <si>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</si>
  <si>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</si>
  <si>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</si>
  <si>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</si>
  <si>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</si>
  <si>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</si>
  <si>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</si>
  <si>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</si>
  <si>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</si>
  <si>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</si>
  <si>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</si>
  <si>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</si>
  <si>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</si>
  <si>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</si>
  <si>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</si>
  <si>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</si>
  <si>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</si>
  <si>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</si>
  <si>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</si>
  <si>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</si>
  <si>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</si>
  <si>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</si>
  <si>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</si>
  <si>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</si>
  <si>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</si>
  <si>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</si>
  <si>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</si>
  <si>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</si>
  <si>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</si>
  <si>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</si>
  <si>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</si>
  <si>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</si>
  <si>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</si>
  <si>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</si>
  <si>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</si>
  <si>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</si>
  <si>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</si>
  <si>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</si>
  <si>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</si>
  <si>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</si>
  <si>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</si>
  <si>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</si>
  <si>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</si>
  <si>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</si>
  <si>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</si>
  <si>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</si>
  <si>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</si>
  <si>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</si>
  <si>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</si>
  <si>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</si>
  <si>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</si>
  <si>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</si>
  <si>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</si>
  <si>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</si>
  <si>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</si>
  <si>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</si>
  <si>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</si>
  <si>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</si>
  <si>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</si>
  <si>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</si>
  <si>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</si>
  <si>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</si>
  <si>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</si>
  <si>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</si>
  <si>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</si>
  <si>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</si>
  <si>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</si>
  <si>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</si>
  <si>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</si>
  <si>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</si>
  <si>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</si>
  <si>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</si>
  <si>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</si>
  <si>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</si>
  <si>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</si>
  <si>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</si>
  <si>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</si>
  <si>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</si>
  <si>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</si>
  <si>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</si>
  <si>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</si>
  <si>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</si>
  <si>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</si>
  <si>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</si>
  <si>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</si>
  <si>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</si>
  <si>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</si>
  <si>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</si>
  <si>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</si>
  <si>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</si>
  <si>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</si>
  <si>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</si>
  <si>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</si>
  <si>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</si>
  <si>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</si>
  <si>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</si>
  <si>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</si>
  <si>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</si>
  <si>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</si>
  <si>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</si>
  <si>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</si>
  <si>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</si>
  <si>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</si>
  <si>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</si>
  <si>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</si>
  <si>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</si>
  <si>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</si>
  <si>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</si>
  <si>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</si>
  <si>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</si>
  <si>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</si>
  <si>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</si>
  <si>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</si>
  <si>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</si>
  <si>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</si>
  <si>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</si>
  <si>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</si>
  <si>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</si>
  <si>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</si>
  <si>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</si>
  <si>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</si>
  <si>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</si>
  <si>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</si>
  <si>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</si>
  <si>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</si>
  <si>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</si>
  <si>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</si>
  <si>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</si>
  <si>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</si>
  <si>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</si>
  <si>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</si>
  <si>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</si>
  <si>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</si>
  <si>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</si>
  <si>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</si>
  <si>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</si>
  <si>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</si>
  <si>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</si>
  <si>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</si>
  <si>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</si>
  <si>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</si>
  <si>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</si>
  <si>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</si>
  <si>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</si>
  <si>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</si>
  <si>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</si>
  <si>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</si>
  <si>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</si>
  <si>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</si>
  <si>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</si>
  <si>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</si>
  <si>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</si>
  <si>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</si>
  <si>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</si>
  <si>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</si>
  <si>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</si>
  <si>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</si>
  <si>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</si>
  <si>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</si>
  <si>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</si>
  <si>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</si>
  <si>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</si>
  <si>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</si>
  <si>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</si>
  <si>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</si>
  <si>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</si>
  <si>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</si>
  <si>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</si>
  <si>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</si>
  <si>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</si>
  <si>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</si>
  <si>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</si>
  <si>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</si>
  <si>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</si>
  <si>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</si>
  <si>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</si>
  <si>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</si>
  <si>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</si>
  <si>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</si>
  <si>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</si>
  <si>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</si>
  <si>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</si>
  <si>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</si>
  <si>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</si>
  <si>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</si>
  <si>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</si>
  <si>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</si>
  <si>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</si>
  <si>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</si>
  <si>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</si>
  <si>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</si>
  <si>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</si>
  <si>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</si>
  <si>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</si>
  <si>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</si>
  <si>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</si>
  <si>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</si>
  <si>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</si>
  <si>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</si>
  <si>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</si>
  <si>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</si>
  <si>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</si>
  <si>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</si>
  <si>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</si>
  <si>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</si>
  <si>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</si>
  <si>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</si>
  <si>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</si>
  <si>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</si>
  <si>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</si>
  <si>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</si>
  <si>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</si>
  <si>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</si>
  <si>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</si>
  <si>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</si>
  <si>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</si>
  <si>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</si>
  <si>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</si>
  <si>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</si>
  <si>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</si>
  <si>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</si>
  <si>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</si>
  <si>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</si>
  <si>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</si>
  <si>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</si>
  <si>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</si>
  <si>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</si>
  <si>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</si>
  <si>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</si>
  <si>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</si>
  <si>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</si>
  <si>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</si>
  <si>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</si>
  <si>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</si>
  <si>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</si>
  <si>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</si>
  <si>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</si>
  <si>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</si>
  <si>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</si>
  <si>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</si>
  <si>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</si>
  <si>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</si>
  <si>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</si>
  <si>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</si>
  <si>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</si>
  <si>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</si>
  <si>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</si>
  <si>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</si>
  <si>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</si>
  <si>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</si>
  <si>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</si>
  <si>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</si>
  <si>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</si>
  <si>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</si>
  <si>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</si>
  <si>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</si>
  <si>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</si>
  <si>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</si>
  <si>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</si>
  <si>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</si>
  <si>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</si>
  <si>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</si>
  <si>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</si>
  <si>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</si>
  <si>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</si>
  <si>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</si>
  <si>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</si>
  <si>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</si>
  <si>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</si>
  <si>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</si>
  <si>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</si>
  <si>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</si>
  <si>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</si>
  <si>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</si>
  <si>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</si>
  <si>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</si>
  <si>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</si>
  <si>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</si>
  <si>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</si>
  <si>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</si>
  <si>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</si>
  <si>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</si>
  <si>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</si>
  <si>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</si>
  <si>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</si>
  <si>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</si>
  <si>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</si>
  <si>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</si>
  <si>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</si>
  <si>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</si>
  <si>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</si>
  <si>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</si>
  <si>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</si>
  <si>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</si>
  <si>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</si>
  <si>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</si>
  <si>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</si>
  <si>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</si>
  <si>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</si>
  <si>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</si>
  <si>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</si>
  <si>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</si>
  <si>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</si>
  <si>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</si>
  <si>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</si>
  <si>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</si>
  <si>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</si>
  <si>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</si>
  <si>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</si>
  <si>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</si>
  <si>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</si>
  <si>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</si>
  <si>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</si>
  <si>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</si>
  <si>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</si>
  <si>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</si>
  <si>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</si>
  <si>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</si>
  <si>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</si>
  <si>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</si>
  <si>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</si>
  <si>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</si>
  <si>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</si>
  <si>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</si>
  <si>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</si>
  <si>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</si>
  <si>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</si>
  <si>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</si>
  <si>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</si>
  <si>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</si>
  <si>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</si>
  <si>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</si>
  <si>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</si>
  <si>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</si>
  <si>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</si>
  <si>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</si>
  <si>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</si>
  <si>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</si>
  <si>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</si>
  <si>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</si>
  <si>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</si>
  <si>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</si>
  <si>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</si>
  <si>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</si>
  <si>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</si>
  <si>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</si>
  <si>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</si>
  <si>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</si>
  <si>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</si>
  <si>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</si>
  <si>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</si>
  <si>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</si>
  <si>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</si>
  <si>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</si>
  <si>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</si>
  <si>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</si>
  <si>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</si>
  <si>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</si>
  <si>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</si>
  <si>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</si>
  <si>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</si>
  <si>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</si>
  <si>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</si>
  <si>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</si>
  <si>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</si>
  <si>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</si>
  <si>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</si>
  <si>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</si>
  <si>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</si>
  <si>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</si>
  <si>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</si>
  <si>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</si>
  <si>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</si>
  <si>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</si>
  <si>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</si>
  <si>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</si>
  <si>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</si>
  <si>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</si>
  <si>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</si>
  <si>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</si>
  <si>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</si>
  <si>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</si>
  <si>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</si>
  <si>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</si>
  <si>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</si>
  <si>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</si>
  <si>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</si>
  <si>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</si>
  <si>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</si>
  <si>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</si>
  <si>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</si>
  <si>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</si>
  <si>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</si>
  <si>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</si>
  <si>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</si>
  <si>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</si>
  <si>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</si>
  <si>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</si>
  <si>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</si>
  <si>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</si>
  <si>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</si>
  <si>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</si>
  <si>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</si>
  <si>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</si>
  <si>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</si>
  <si>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</si>
  <si>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</si>
  <si>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</si>
  <si>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</si>
  <si>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</si>
  <si>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</si>
  <si>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</si>
  <si>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</si>
  <si>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</si>
  <si>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</si>
  <si>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</si>
  <si>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</si>
  <si>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</si>
  <si>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</si>
  <si>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</si>
  <si>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</si>
  <si>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</si>
  <si>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</si>
  <si>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</si>
  <si>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</si>
  <si>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</si>
  <si>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</si>
  <si>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</si>
  <si>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</si>
  <si>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</si>
  <si>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</si>
  <si>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</si>
  <si>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</si>
  <si>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</si>
  <si>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</si>
  <si>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</si>
  <si>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</si>
  <si>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</si>
  <si>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</si>
  <si>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</si>
  <si>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</si>
  <si>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</si>
  <si>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</si>
  <si>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</si>
  <si>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</si>
  <si>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</si>
  <si>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</si>
  <si>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</si>
  <si>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</si>
  <si>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</si>
  <si>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</si>
  <si>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</si>
  <si>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</si>
  <si>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</si>
  <si>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</si>
  <si>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</si>
  <si>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</si>
  <si>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</si>
  <si>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</si>
  <si>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</si>
  <si>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</si>
  <si>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</si>
  <si>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</si>
  <si>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</si>
  <si>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</si>
  <si>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</si>
  <si>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</si>
  <si>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</si>
  <si>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</si>
  <si>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</si>
  <si>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</si>
  <si>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</si>
  <si>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</si>
  <si>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</si>
  <si>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</si>
  <si>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</si>
  <si>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</si>
  <si>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</si>
  <si>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</si>
  <si>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</si>
  <si>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</si>
  <si>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</si>
  <si>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</si>
  <si>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</si>
  <si>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</si>
  <si>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</si>
  <si>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</si>
  <si>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</si>
  <si>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</si>
  <si>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</si>
  <si>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</si>
  <si>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</si>
  <si>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</si>
  <si>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</si>
  <si>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</si>
  <si>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</si>
  <si>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</si>
  <si>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</si>
  <si>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</si>
  <si>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</si>
  <si>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</si>
  <si>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</si>
  <si>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</si>
  <si>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</si>
  <si>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</si>
  <si>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</si>
  <si>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</si>
  <si>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</si>
  <si>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</si>
  <si>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</si>
  <si>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</si>
  <si>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</si>
  <si>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</si>
  <si>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</si>
  <si>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</si>
  <si>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</si>
  <si>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</si>
  <si>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</si>
  <si>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</si>
  <si>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</si>
  <si>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</si>
  <si>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</si>
  <si>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</si>
  <si>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</si>
  <si>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</si>
  <si>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</si>
  <si>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</si>
  <si>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</si>
  <si>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</si>
  <si>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</si>
  <si>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</si>
  <si>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</si>
  <si>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</si>
  <si>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</si>
  <si>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</si>
  <si>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</si>
  <si>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</si>
  <si>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</si>
  <si>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</si>
  <si>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</si>
  <si>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</si>
  <si>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</si>
  <si>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</si>
  <si>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</si>
  <si>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</si>
  <si>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</si>
  <si>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</si>
  <si>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</si>
  <si>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</si>
  <si>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</si>
  <si>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</si>
  <si>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</si>
  <si>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</si>
  <si>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</si>
  <si>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</si>
  <si>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</si>
  <si>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</si>
  <si>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</si>
  <si>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</si>
  <si>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</si>
  <si>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</si>
  <si>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</si>
  <si>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</si>
  <si>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</si>
  <si>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</si>
  <si>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</si>
  <si>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</si>
  <si>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</si>
  <si>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</si>
  <si>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</si>
  <si>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</si>
  <si>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</si>
  <si>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</si>
  <si>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</si>
  <si>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</si>
  <si>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</si>
  <si>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</si>
  <si>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</si>
  <si>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</si>
  <si>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</si>
  <si>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</si>
  <si>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</si>
  <si>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</si>
  <si>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</si>
  <si>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</si>
  <si>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</si>
  <si>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</si>
  <si>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</si>
  <si>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</si>
  <si>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</si>
  <si>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</si>
  <si>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</si>
  <si>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</si>
  <si>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</si>
  <si>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</si>
  <si>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</si>
  <si>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</si>
  <si>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</si>
  <si>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</si>
  <si>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</si>
  <si>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</si>
  <si>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</si>
  <si>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</si>
  <si>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</si>
  <si>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</si>
  <si>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</si>
  <si>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</si>
  <si>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</si>
  <si>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</si>
  <si>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</si>
  <si>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</si>
  <si>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</si>
  <si>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</si>
  <si>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</si>
  <si>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</si>
  <si>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</si>
  <si>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</si>
  <si>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</si>
  <si>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</si>
  <si>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</si>
  <si>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</si>
  <si>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</si>
  <si>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</si>
  <si>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</si>
  <si>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</si>
  <si>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</si>
  <si>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</si>
  <si>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</si>
  <si>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</si>
  <si>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</si>
  <si>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</si>
  <si>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</si>
  <si>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</si>
  <si>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</si>
  <si>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</si>
  <si>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</si>
  <si>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</si>
  <si>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</si>
  <si>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</si>
  <si>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</si>
  <si>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</si>
  <si>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</si>
  <si>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</si>
  <si>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</si>
  <si>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</si>
  <si>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</si>
  <si>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</si>
  <si>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</si>
  <si>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</si>
  <si>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</si>
  <si>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</si>
  <si>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</si>
  <si>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</si>
  <si>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</si>
  <si>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</si>
  <si>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</si>
  <si>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</si>
  <si>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</si>
  <si>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</si>
  <si>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</si>
  <si>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</si>
  <si>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</si>
  <si>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</si>
  <si>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</si>
  <si>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</si>
  <si>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</si>
  <si>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</si>
  <si>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</si>
  <si>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</si>
  <si>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</si>
  <si>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</si>
  <si>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</si>
  <si>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</si>
  <si>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</si>
  <si>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</si>
  <si>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</si>
  <si>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</si>
  <si>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</si>
  <si>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</si>
  <si>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</si>
  <si>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</si>
  <si>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</si>
  <si>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</si>
  <si>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</si>
  <si>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</si>
  <si>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</si>
  <si>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</si>
  <si>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</si>
  <si>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</si>
  <si>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</si>
  <si>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</si>
  <si>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</si>
  <si>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</si>
  <si>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</si>
  <si>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</si>
  <si>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</si>
  <si>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</si>
  <si>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</si>
  <si>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</si>
  <si>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</si>
  <si>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</si>
  <si>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</si>
  <si>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</si>
  <si>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</si>
  <si>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</si>
  <si>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</si>
  <si>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</si>
  <si>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</si>
  <si>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</si>
  <si>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</si>
  <si>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</si>
  <si>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</si>
  <si>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</si>
  <si>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</si>
  <si>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</si>
  <si>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</si>
  <si>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</si>
  <si>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</si>
  <si>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</si>
  <si>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</si>
  <si>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</si>
  <si>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</si>
  <si>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</si>
  <si>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</si>
  <si>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</si>
  <si>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</si>
  <si>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</si>
  <si>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</si>
  <si>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</si>
  <si>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</si>
  <si>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</si>
  <si>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</si>
  <si>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</si>
  <si>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</si>
  <si>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</si>
  <si>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</si>
  <si>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</si>
  <si>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</si>
  <si>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</si>
  <si>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</si>
  <si>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</si>
  <si>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</si>
  <si>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</si>
  <si>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</si>
  <si>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</si>
  <si>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</si>
  <si>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</si>
  <si>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</si>
  <si>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</si>
  <si>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</si>
  <si>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</si>
  <si>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</si>
  <si>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</si>
  <si>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</si>
  <si>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</si>
  <si>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</si>
  <si>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</si>
  <si>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</si>
  <si>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</si>
  <si>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</si>
  <si>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</si>
  <si>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</si>
  <si>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</si>
  <si>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</si>
  <si>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</si>
  <si>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</si>
  <si>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</si>
  <si>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</si>
  <si>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</si>
  <si>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</si>
  <si>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</si>
  <si>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</si>
  <si>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</si>
  <si>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</si>
  <si>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</si>
  <si>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</si>
  <si>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</si>
  <si>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</si>
  <si>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</si>
  <si>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</si>
  <si>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</si>
  <si>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</si>
  <si>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</si>
  <si>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</si>
  <si>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</si>
  <si>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</si>
  <si>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</si>
  <si>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</si>
  <si>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</si>
  <si>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</si>
  <si>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</si>
  <si>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</si>
  <si>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</si>
  <si>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</si>
  <si>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</si>
  <si>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</si>
  <si>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</si>
  <si>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</si>
  <si>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</si>
  <si>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</si>
  <si>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</si>
  <si>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</si>
  <si>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</si>
  <si>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</si>
  <si>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</si>
  <si>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</si>
  <si>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</si>
  <si>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</si>
  <si>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</si>
  <si>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</si>
  <si>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</si>
  <si>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</si>
  <si>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</si>
  <si>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</si>
  <si>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</si>
  <si>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</si>
  <si>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</si>
  <si>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</si>
  <si>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</si>
  <si>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</si>
  <si>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</si>
  <si>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</si>
  <si>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</si>
  <si>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</si>
  <si>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</si>
  <si>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</si>
  <si>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</si>
  <si>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</si>
  <si>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</si>
  <si>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</si>
  <si>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</si>
  <si>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</si>
  <si>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</si>
  <si>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</si>
  <si>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</si>
  <si>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</si>
  <si>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</si>
  <si>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</si>
  <si>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</si>
  <si>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</si>
  <si>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</si>
  <si>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</si>
  <si>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</si>
  <si>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</si>
  <si>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</si>
  <si>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</si>
  <si>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</si>
  <si>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</si>
  <si>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</si>
  <si>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</si>
  <si>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</si>
  <si>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</si>
  <si>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</si>
  <si>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</si>
  <si>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</si>
  <si>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</si>
  <si>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</si>
  <si>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</si>
  <si>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</si>
  <si>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</si>
  <si>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</si>
  <si>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</si>
  <si>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</si>
  <si>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</si>
  <si>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</si>
  <si>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</si>
  <si>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</si>
  <si>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</si>
  <si>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</si>
  <si>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</si>
  <si>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</si>
  <si>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</si>
  <si>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</si>
  <si>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</si>
  <si>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</si>
  <si>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</si>
  <si>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</si>
  <si>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</si>
  <si>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</si>
  <si>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</si>
  <si>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</si>
  <si>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</si>
  <si>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</si>
  <si>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</si>
  <si>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</si>
  <si>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</si>
  <si>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</si>
  <si>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</si>
  <si>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</si>
  <si>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</si>
  <si>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</si>
  <si>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</si>
  <si>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</si>
  <si>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</si>
  <si>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</si>
  <si>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</si>
  <si>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</si>
  <si>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</si>
  <si>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</si>
  <si>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</si>
  <si>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</si>
  <si>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</si>
  <si>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</si>
  <si>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</si>
  <si>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</si>
  <si>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</si>
  <si>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</si>
  <si>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</si>
  <si>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</si>
  <si>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</si>
  <si>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</si>
  <si>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</si>
  <si>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</si>
  <si>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</si>
  <si>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</si>
  <si>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</si>
  <si>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</si>
  <si>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</si>
  <si>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</si>
  <si>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</si>
  <si>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</si>
  <si>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</si>
  <si>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</si>
  <si>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</si>
  <si>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</si>
  <si>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</si>
  <si>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</si>
  <si>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</si>
  <si>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</si>
  <si>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</si>
  <si>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</si>
  <si>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</si>
  <si>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</si>
  <si>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</si>
  <si>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</si>
  <si>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</si>
  <si>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</si>
  <si>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</si>
  <si>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</si>
  <si>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</si>
  <si>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</si>
  <si>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</si>
  <si>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</si>
  <si>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</si>
  <si>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</si>
  <si>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</si>
  <si>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</si>
  <si>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</si>
  <si>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</si>
  <si>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</si>
  <si>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</si>
  <si>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</si>
  <si>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</si>
  <si>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</si>
  <si>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</si>
  <si>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</si>
  <si>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</si>
  <si>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</si>
  <si>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</si>
  <si>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</si>
  <si>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</si>
  <si>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</si>
  <si>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</si>
  <si>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</si>
  <si>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</si>
  <si>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</si>
  <si>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</si>
  <si>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</si>
  <si>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</si>
  <si>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</si>
  <si>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</si>
  <si>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</si>
  <si>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</si>
  <si>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</si>
  <si>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</si>
  <si>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</si>
  <si>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</si>
  <si>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</si>
  <si>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</si>
  <si>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</si>
  <si>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</si>
  <si>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</si>
  <si>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</si>
  <si>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</si>
  <si>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</si>
  <si>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</si>
  <si>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</si>
  <si>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</si>
  <si>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</si>
  <si>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</si>
  <si>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</si>
  <si>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</si>
  <si>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</si>
  <si>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</si>
  <si>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</si>
  <si>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</si>
  <si>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</si>
  <si>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</si>
  <si>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</si>
  <si>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</si>
  <si>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</si>
  <si>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</si>
  <si>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</si>
  <si>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</si>
  <si>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</si>
  <si>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</si>
  <si>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</si>
  <si>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</si>
  <si>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</si>
  <si>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</si>
  <si>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</si>
  <si>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</si>
  <si>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</si>
  <si>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</si>
  <si>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</si>
  <si>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</si>
  <si>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</si>
  <si>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</si>
  <si>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</si>
  <si>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</si>
  <si>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</si>
  <si>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</si>
  <si>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</si>
  <si>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</si>
  <si>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</si>
  <si>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</si>
  <si>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</si>
  <si>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</si>
  <si>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</si>
  <si>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</si>
  <si>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</si>
  <si>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</si>
  <si>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</si>
  <si>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</si>
  <si>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</si>
  <si>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</si>
  <si>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</si>
  <si>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</si>
  <si>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</si>
  <si>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</si>
  <si>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</si>
  <si>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</si>
  <si>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</si>
  <si>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</si>
  <si>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</si>
  <si>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</si>
  <si>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</si>
  <si>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</si>
  <si>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</si>
  <si>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</si>
  <si>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</si>
  <si>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</si>
  <si>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</si>
  <si>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</si>
  <si>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</si>
  <si>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</si>
  <si>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</si>
  <si>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</si>
  <si>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</si>
  <si>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</si>
  <si>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</si>
  <si>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</si>
  <si>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</si>
  <si>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</si>
  <si>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</si>
  <si>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</si>
  <si>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</si>
  <si>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</si>
  <si>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</si>
  <si>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</si>
  <si>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</si>
  <si>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</si>
  <si>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</si>
  <si>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</si>
  <si>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</si>
  <si>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</si>
  <si>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</si>
  <si>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</si>
  <si>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</si>
  <si>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</si>
  <si>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</si>
  <si>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</si>
  <si>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</si>
  <si>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</si>
  <si>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</si>
  <si>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</si>
  <si>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</si>
  <si>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</si>
  <si>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</si>
  <si>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</si>
  <si>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</si>
  <si>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</si>
  <si>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</si>
  <si>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</si>
  <si>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</si>
  <si>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</si>
  <si>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</si>
  <si>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</si>
  <si>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</si>
  <si>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</si>
  <si>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</si>
  <si>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</si>
  <si>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</si>
  <si>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</si>
  <si>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</si>
  <si>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</si>
  <si>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</si>
  <si>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</si>
  <si>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</si>
  <si>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</si>
  <si>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</si>
  <si>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</si>
  <si>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</si>
  <si>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</si>
  <si>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</si>
  <si>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</si>
  <si>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</si>
  <si>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</si>
  <si>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</si>
  <si>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</si>
  <si>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</si>
  <si>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</si>
  <si>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</si>
  <si>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</si>
  <si>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</si>
  <si>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</si>
  <si>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</si>
  <si>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</si>
  <si>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</si>
  <si>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</si>
  <si>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</si>
  <si>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</si>
  <si>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</si>
  <si>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</si>
  <si>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</si>
  <si>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</si>
  <si>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</si>
  <si>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</si>
  <si>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</si>
  <si>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</si>
  <si>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</si>
  <si>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</si>
  <si>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</si>
  <si>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</si>
  <si>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</si>
  <si>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</si>
  <si>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</si>
  <si>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</si>
  <si>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</si>
  <si>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</si>
  <si>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</si>
  <si>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</si>
  <si>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</si>
  <si>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</si>
  <si>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</si>
  <si>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</si>
  <si>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</si>
  <si>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</si>
  <si>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</si>
  <si>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</si>
  <si>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</si>
  <si>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</si>
  <si>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</si>
  <si>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</si>
  <si>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</si>
  <si>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</si>
  <si>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</si>
  <si>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</si>
  <si>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</si>
  <si>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</si>
  <si>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</si>
  <si>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</si>
  <si>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</si>
  <si>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</si>
  <si>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</si>
  <si>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</si>
  <si>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</si>
  <si>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</si>
  <si>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</si>
  <si>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</si>
  <si>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</si>
  <si>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</si>
  <si>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</si>
  <si>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</si>
  <si>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</si>
  <si>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</si>
  <si>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</si>
  <si>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</si>
  <si>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</si>
  <si>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</si>
  <si>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</si>
  <si>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</si>
  <si>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</si>
  <si>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</si>
  <si>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</si>
  <si>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</si>
  <si>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</si>
  <si>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</si>
  <si>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</si>
  <si>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</si>
  <si>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</si>
  <si>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</si>
  <si>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</si>
  <si>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</si>
  <si>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</si>
  <si>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</si>
  <si>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</si>
  <si>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</si>
  <si>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</si>
  <si>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</si>
  <si>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</si>
  <si>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</si>
  <si>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</si>
  <si>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</si>
  <si>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</si>
  <si>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</si>
  <si>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</si>
  <si>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</si>
  <si>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</si>
  <si>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</si>
  <si>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</si>
  <si>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</si>
  <si>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</si>
  <si>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</si>
  <si>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</si>
  <si>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</si>
  <si>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</si>
  <si>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</si>
  <si>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</si>
  <si>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</si>
  <si>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</si>
  <si>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</si>
  <si>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</si>
  <si>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</si>
  <si>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</si>
  <si>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</si>
  <si>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</si>
  <si>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</si>
  <si>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</si>
  <si>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</si>
  <si>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</si>
  <si>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</si>
  <si>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</si>
  <si>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</si>
  <si>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</si>
  <si>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</si>
  <si>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</si>
  <si>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</si>
  <si>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</si>
  <si>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</si>
  <si>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</si>
  <si>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</si>
  <si>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</si>
  <si>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</si>
  <si>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</si>
  <si>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</si>
  <si>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</si>
  <si>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</si>
  <si>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</si>
  <si>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</si>
  <si>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</si>
  <si>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</si>
  <si>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</si>
  <si>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</si>
  <si>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</si>
  <si>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</si>
  <si>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</si>
  <si>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</si>
  <si>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</si>
  <si>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</si>
  <si>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</si>
  <si>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</si>
  <si>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</si>
  <si>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</si>
  <si>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</si>
  <si>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</si>
  <si>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</si>
  <si>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</si>
  <si>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</si>
  <si>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</si>
  <si>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</si>
  <si>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</si>
  <si>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</si>
  <si>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</si>
  <si>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</si>
  <si>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</si>
  <si>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</si>
  <si>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</si>
  <si>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</si>
  <si>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</si>
  <si>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</si>
  <si>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</si>
  <si>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</si>
  <si>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</si>
  <si>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</si>
  <si>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</si>
  <si>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</si>
  <si>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</si>
  <si>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</si>
  <si>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</si>
  <si>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</si>
  <si>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</si>
  <si>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</si>
  <si>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</si>
  <si>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</si>
  <si>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</si>
  <si>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</si>
  <si>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</si>
  <si>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</si>
  <si>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</si>
  <si>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</si>
  <si>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</si>
  <si>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</si>
  <si>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</si>
  <si>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</si>
  <si>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</si>
  <si>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</si>
  <si>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</si>
  <si>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</si>
  <si>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</si>
  <si>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</si>
  <si>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</si>
  <si>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</si>
  <si>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</si>
  <si>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</si>
  <si>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</si>
  <si>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</si>
  <si>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</si>
  <si>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</si>
  <si>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</si>
  <si>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</si>
  <si>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</si>
  <si>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</si>
  <si>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</si>
  <si>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</si>
  <si>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</si>
  <si>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</si>
  <si>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</si>
  <si>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</si>
  <si>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</si>
  <si>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</si>
  <si>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</si>
  <si>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</si>
  <si>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</si>
  <si>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</si>
  <si>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</si>
  <si>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</si>
  <si>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</si>
  <si>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</si>
  <si>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</si>
  <si>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</si>
  <si>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</si>
  <si>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</si>
  <si>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</si>
  <si>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</si>
  <si>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</si>
  <si>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</si>
  <si>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</si>
  <si>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</si>
  <si>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</si>
  <si>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</si>
  <si>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</si>
  <si>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</si>
  <si>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</si>
  <si>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</si>
  <si>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</si>
  <si>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</si>
  <si>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</si>
  <si>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</si>
  <si>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</si>
  <si>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</si>
  <si>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</si>
  <si>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</si>
  <si>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</si>
  <si>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</si>
  <si>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</si>
  <si>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</si>
  <si>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</si>
  <si>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</si>
  <si>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</si>
  <si>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</si>
  <si>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</si>
  <si>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</si>
  <si>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</si>
  <si>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</si>
  <si>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</si>
  <si>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</si>
  <si>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</si>
  <si>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</si>
  <si>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</si>
  <si>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</si>
  <si>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</si>
  <si>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</si>
  <si>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</si>
  <si>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</si>
  <si>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</si>
  <si>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</si>
  <si>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</si>
  <si>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</si>
  <si>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</si>
  <si>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</si>
  <si>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</si>
  <si>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</si>
  <si>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</si>
  <si>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</si>
  <si>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</si>
  <si>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</si>
  <si>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</si>
  <si>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</si>
  <si>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</si>
  <si>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</si>
  <si>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</si>
  <si>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</si>
  <si>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</si>
  <si>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</si>
  <si>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</si>
  <si>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</si>
  <si>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</si>
  <si>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</si>
  <si>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</si>
  <si>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</si>
  <si>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</si>
  <si>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</si>
  <si>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</si>
  <si>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</si>
  <si>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</si>
  <si>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</si>
  <si>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</si>
  <si>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</si>
  <si>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</si>
  <si>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</si>
  <si>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</si>
  <si>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</si>
  <si>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</si>
  <si>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</si>
  <si>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</si>
  <si>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</si>
  <si>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</si>
  <si>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</si>
  <si>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</si>
  <si>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</si>
  <si>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</si>
  <si>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</si>
  <si>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</si>
  <si>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</si>
  <si>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</si>
  <si>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</si>
  <si>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</si>
  <si>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</si>
  <si>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</si>
  <si>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</si>
  <si>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</si>
  <si>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</si>
  <si>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</si>
  <si>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</si>
  <si>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</si>
  <si>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</si>
  <si>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</si>
  <si>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</si>
  <si>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</si>
  <si>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</si>
  <si>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</si>
  <si>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</si>
  <si>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</si>
  <si>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</si>
  <si>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</si>
  <si>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</si>
  <si>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</si>
  <si>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</si>
  <si>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</si>
  <si>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</si>
  <si>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</si>
  <si>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</si>
  <si>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</si>
  <si>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</si>
  <si>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</si>
  <si>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</si>
  <si>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</si>
  <si>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</si>
  <si>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</si>
  <si>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</si>
  <si>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</si>
  <si>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</si>
  <si>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</si>
  <si>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</si>
  <si>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</si>
  <si>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</si>
  <si>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</si>
  <si>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</si>
  <si>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</si>
  <si>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</si>
  <si>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</si>
  <si>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</si>
  <si>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</si>
  <si>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</si>
  <si>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</si>
  <si>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</si>
  <si>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</si>
  <si>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</si>
  <si>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</si>
  <si>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</si>
  <si>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</si>
  <si>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</si>
  <si>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</si>
  <si>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</si>
  <si>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</si>
  <si>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</si>
  <si>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</si>
  <si>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</si>
  <si>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</si>
  <si>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</si>
  <si>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</si>
  <si>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</si>
  <si>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</si>
  <si>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</si>
  <si>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</si>
  <si>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</si>
  <si>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</si>
  <si>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</si>
  <si>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</si>
  <si>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</si>
  <si>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</si>
  <si>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</si>
  <si>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</si>
  <si>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</si>
  <si>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</si>
  <si>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</si>
  <si>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</si>
  <si>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</si>
  <si>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</si>
  <si>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</si>
  <si>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</si>
  <si>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</si>
  <si>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</si>
  <si>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</si>
  <si>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</si>
  <si>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</si>
  <si>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</si>
  <si>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</si>
  <si>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</si>
  <si>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</si>
  <si>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</si>
  <si>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</si>
  <si>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</si>
  <si>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</si>
  <si>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</si>
  <si>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</si>
  <si>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</si>
  <si>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</si>
  <si>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</si>
  <si>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</si>
  <si>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</si>
  <si>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</si>
  <si>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</si>
  <si>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</si>
  <si>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</si>
  <si>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</si>
  <si>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</si>
  <si>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</si>
  <si>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</si>
  <si>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</si>
  <si>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</si>
  <si>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</si>
  <si>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</si>
  <si>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</si>
  <si>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</si>
  <si>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</si>
  <si>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</si>
  <si>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</si>
  <si>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</si>
  <si>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</si>
  <si>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</si>
  <si>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</si>
  <si>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</si>
  <si>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</si>
  <si>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</si>
  <si>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</si>
  <si>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</si>
  <si>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</si>
  <si>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</si>
  <si>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</si>
  <si>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</si>
  <si>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</si>
  <si>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</si>
  <si>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</si>
  <si>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</si>
  <si>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</si>
  <si>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</si>
  <si>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</si>
  <si>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</si>
  <si>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</si>
  <si>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</si>
  <si>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</si>
  <si>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</si>
  <si>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</si>
  <si>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</si>
  <si>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</si>
  <si>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</si>
  <si>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</si>
  <si>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</si>
  <si>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</si>
  <si>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</si>
  <si>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</si>
  <si>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</si>
  <si>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</si>
  <si>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</si>
  <si>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</si>
  <si>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</si>
  <si>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</si>
  <si>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</si>
  <si>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</si>
  <si>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</si>
  <si>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</si>
  <si>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</si>
  <si>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</si>
  <si>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</si>
  <si>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</si>
  <si>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f - plnenie úloh verejného záujmu v športe</t>
  </si>
  <si>
    <t>10250001</t>
  </si>
  <si>
    <t xml:space="preserve">ustajnenie koňa </t>
  </si>
  <si>
    <t>32516487</t>
  </si>
  <si>
    <t>Ing. Monika Horváthová - SHR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</si>
</sst>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221" val="20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hyperlink" Target="mailto:sekretariat@safkst.sk" TargetMode="External"/><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3" Type="http://schemas.openxmlformats.org/officeDocument/2006/relationships/hyperlink" Target="http://www.hockeyslovakia.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0" Type="http://schemas.openxmlformats.org/officeDocument/2006/relationships/hyperlink" Target="http://www.deaflympic.sk/" TargetMode="External"/><Relationship Id="rId29" Type="http://schemas.openxmlformats.org/officeDocument/2006/relationships/hyperlink" Target="mailto:milan_spanik@tskmm.sk" TargetMode="External"/><Relationship Id="rId41" Type="http://schemas.openxmlformats.org/officeDocument/2006/relationships/hyperlink" Target="http://www.nkzaluzice.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abSelected="1"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6" t="s">
        <v>0</v>
      </c>
      <c r="C1" s="328"/>
      <c r="D1" s="328"/>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1675</v>
      </c>
      <c r="C6" s="205"/>
      <c r="D6" s="205"/>
    </row>
    <row r="7" spans="1:4" s="18" customFormat="1" ht="15" customHeight="1" x14ac:dyDescent="0.2">
      <c r="A7" s="294" t="s">
        <v>4</v>
      </c>
      <c r="C7" s="205"/>
      <c r="D7" s="205"/>
    </row>
    <row r="8" spans="1:4" s="18" customFormat="1" ht="15" customHeight="1" x14ac:dyDescent="0.2">
      <c r="A8" s="269" t="s">
        <v>1330</v>
      </c>
      <c r="C8" s="205"/>
      <c r="D8" s="205"/>
    </row>
    <row r="9" spans="1:4" s="18" customFormat="1" ht="15" customHeight="1" x14ac:dyDescent="0.2">
      <c r="A9" s="269" t="s">
        <v>1331</v>
      </c>
      <c r="C9" s="205"/>
      <c r="D9" s="205"/>
    </row>
    <row r="10" spans="1:4" s="18" customFormat="1" ht="15.75" customHeight="1" x14ac:dyDescent="0.2">
      <c r="A10" s="294" t="s">
        <v>1332</v>
      </c>
      <c r="C10" s="205"/>
      <c r="D10" s="205"/>
    </row>
    <row r="11" spans="1:4" s="18" customFormat="1" ht="42.75" customHeight="1" x14ac:dyDescent="0.2">
      <c r="A11" s="294" t="s">
        <v>1333</v>
      </c>
      <c r="C11" s="205"/>
      <c r="D11" s="205"/>
    </row>
    <row r="12" spans="1:4" s="18" customFormat="1" ht="20.45" customHeight="1" x14ac:dyDescent="0.2">
      <c r="A12" s="302" t="s">
        <v>1352</v>
      </c>
      <c r="C12" s="205"/>
      <c r="D12" s="205"/>
    </row>
    <row r="13" spans="1:4" s="18" customFormat="1" ht="23.45" customHeight="1" x14ac:dyDescent="0.2">
      <c r="A13" s="307"/>
      <c r="C13" s="205"/>
      <c r="D13" s="205"/>
    </row>
    <row r="14" spans="1:4" s="18" customFormat="1" ht="18" x14ac:dyDescent="0.2">
      <c r="A14" s="308" t="s">
        <v>5</v>
      </c>
      <c r="C14" s="205"/>
      <c r="D14" s="205"/>
    </row>
    <row r="15" spans="1:4" ht="16.350000000000001" customHeight="1" x14ac:dyDescent="0.2">
      <c r="A15" s="127"/>
      <c r="C15" s="21"/>
    </row>
    <row r="16" spans="1:4" ht="306" x14ac:dyDescent="0.2">
      <c r="A16" s="296" t="s">
        <v>6</v>
      </c>
      <c r="C16" s="21"/>
    </row>
    <row r="17" spans="1:4" ht="17.45" customHeight="1" x14ac:dyDescent="0.2">
      <c r="A17" s="21"/>
      <c r="C17" s="21"/>
    </row>
    <row r="18" spans="1:4" ht="204.95" customHeight="1" x14ac:dyDescent="0.2">
      <c r="A18" s="296" t="s">
        <v>7</v>
      </c>
      <c r="B18" s="257"/>
      <c r="C18" s="21"/>
    </row>
    <row r="19" spans="1:4" ht="30.6" customHeight="1" x14ac:dyDescent="0.2">
      <c r="A19" s="21"/>
      <c r="B19" s="257"/>
      <c r="C19" s="21"/>
    </row>
    <row r="20" spans="1:4" ht="26.25" customHeight="1" x14ac:dyDescent="0.2">
      <c r="A20" s="297" t="s">
        <v>8</v>
      </c>
      <c r="C20" s="21"/>
    </row>
    <row r="21" spans="1:4" ht="38.25" x14ac:dyDescent="0.2">
      <c r="A21" s="19" t="s">
        <v>9</v>
      </c>
      <c r="C21" s="329"/>
      <c r="D21" s="329"/>
    </row>
    <row r="22" spans="1:4" x14ac:dyDescent="0.2">
      <c r="C22" s="330"/>
      <c r="D22" s="329"/>
    </row>
    <row r="23" spans="1:4" ht="63.75" x14ac:dyDescent="0.2">
      <c r="A23" s="23" t="s">
        <v>1353</v>
      </c>
      <c r="C23" s="255"/>
      <c r="D23" s="256"/>
    </row>
    <row r="24" spans="1:4" ht="12.75" customHeight="1" x14ac:dyDescent="0.2">
      <c r="C24" s="326"/>
      <c r="D24" s="327"/>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1334</v>
      </c>
    </row>
    <row r="32" spans="1:4" ht="12.6" customHeight="1" x14ac:dyDescent="0.2"/>
    <row r="33" spans="1:3" ht="15.75" customHeight="1" x14ac:dyDescent="0.2">
      <c r="A33" s="19" t="s">
        <v>1335</v>
      </c>
    </row>
    <row r="34" spans="1:3" ht="12.6" customHeight="1" x14ac:dyDescent="0.2"/>
    <row r="35" spans="1:3" ht="51" x14ac:dyDescent="0.2">
      <c r="A35" s="19" t="s">
        <v>1337</v>
      </c>
    </row>
    <row r="36" spans="1:3" ht="12" customHeight="1" x14ac:dyDescent="0.2"/>
    <row r="37" spans="1:3" ht="25.5" x14ac:dyDescent="0.2">
      <c r="A37" s="271" t="s">
        <v>1336</v>
      </c>
    </row>
    <row r="39" spans="1:3" ht="76.5" x14ac:dyDescent="0.2">
      <c r="A39" s="23" t="s">
        <v>1338</v>
      </c>
    </row>
    <row r="40" spans="1:3" ht="12.75" customHeight="1" x14ac:dyDescent="0.2"/>
    <row r="41" spans="1:3" ht="25.5" x14ac:dyDescent="0.2">
      <c r="A41" s="19" t="s">
        <v>13</v>
      </c>
    </row>
    <row r="42" spans="1:3" ht="12.75" customHeight="1" x14ac:dyDescent="0.2"/>
    <row r="43" spans="1:3" ht="81.75" customHeight="1" x14ac:dyDescent="0.2">
      <c r="A43" s="292" t="s">
        <v>14</v>
      </c>
      <c r="C43" s="22"/>
    </row>
    <row r="44" spans="1:3" ht="64.5" customHeight="1" x14ac:dyDescent="0.2">
      <c r="A44" s="298" t="s">
        <v>1339</v>
      </c>
      <c r="C44" s="22"/>
    </row>
    <row r="45" spans="1:3" ht="12.75" customHeight="1" x14ac:dyDescent="0.2">
      <c r="A45" s="291"/>
      <c r="C45" s="22"/>
    </row>
    <row r="46" spans="1:3" ht="41.45" customHeight="1" x14ac:dyDescent="0.2">
      <c r="A46" s="299" t="s">
        <v>15</v>
      </c>
      <c r="C46" s="22"/>
    </row>
    <row r="47" spans="1:3" ht="11.45" customHeight="1" x14ac:dyDescent="0.2"/>
    <row r="48" spans="1:3" x14ac:dyDescent="0.2">
      <c r="A48" s="300" t="s">
        <v>1340</v>
      </c>
    </row>
    <row r="49" spans="1:1" ht="12" customHeight="1" x14ac:dyDescent="0.2"/>
    <row r="50" spans="1:1" ht="38.25" x14ac:dyDescent="0.2">
      <c r="A50" s="19" t="s">
        <v>1341</v>
      </c>
    </row>
    <row r="51" spans="1:1" ht="12.75" customHeight="1" x14ac:dyDescent="0.2"/>
    <row r="52" spans="1:1" ht="76.5" x14ac:dyDescent="0.2">
      <c r="A52" s="19" t="s">
        <v>1342</v>
      </c>
    </row>
    <row r="53" spans="1:1" ht="12.75" customHeight="1" x14ac:dyDescent="0.2"/>
    <row r="54" spans="1:1" ht="38.25" x14ac:dyDescent="0.2">
      <c r="A54" s="19" t="s">
        <v>1343</v>
      </c>
    </row>
    <row r="56" spans="1:1" x14ac:dyDescent="0.2">
      <c r="A56" s="19" t="s">
        <v>16</v>
      </c>
    </row>
    <row r="58" spans="1:1" x14ac:dyDescent="0.2">
      <c r="A58" s="19" t="s">
        <v>17</v>
      </c>
    </row>
    <row r="60" spans="1:1" ht="121.7" customHeight="1" x14ac:dyDescent="0.2">
      <c r="A60" s="23" t="s">
        <v>1344</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1345</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9" t="s">
        <v>1363</v>
      </c>
    </row>
    <row r="73" spans="1:1" ht="38.25" x14ac:dyDescent="0.2">
      <c r="A73" s="23" t="s">
        <v>1364</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3"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1354</v>
      </c>
    </row>
    <row r="96" spans="1:2" x14ac:dyDescent="0.2">
      <c r="A96" s="23"/>
    </row>
    <row r="97" spans="1:4" x14ac:dyDescent="0.2">
      <c r="A97" s="260" t="s">
        <v>40</v>
      </c>
    </row>
    <row r="98" spans="1:4" ht="68.45" customHeight="1" x14ac:dyDescent="0.2">
      <c r="A98" s="23" t="s">
        <v>1355</v>
      </c>
    </row>
    <row r="99" spans="1:4" x14ac:dyDescent="0.2">
      <c r="A99" s="23"/>
    </row>
    <row r="100" spans="1:4" x14ac:dyDescent="0.2">
      <c r="A100" s="260" t="s">
        <v>41</v>
      </c>
    </row>
    <row r="101" spans="1:4" ht="89.25" x14ac:dyDescent="0.2">
      <c r="A101" s="23" t="s">
        <v>1356</v>
      </c>
    </row>
    <row r="102" spans="1:4" x14ac:dyDescent="0.2">
      <c r="A102" s="23"/>
    </row>
    <row r="103" spans="1:4" x14ac:dyDescent="0.2">
      <c r="A103" s="295" t="s">
        <v>42</v>
      </c>
    </row>
    <row r="104" spans="1:4" ht="51" x14ac:dyDescent="0.2">
      <c r="A104" s="23" t="s">
        <v>1357</v>
      </c>
    </row>
    <row r="105" spans="1:4" x14ac:dyDescent="0.2">
      <c r="A105" s="23"/>
      <c r="B105" s="20" t="s">
        <v>43</v>
      </c>
    </row>
    <row r="106" spans="1:4" x14ac:dyDescent="0.2">
      <c r="A106" s="260" t="s">
        <v>44</v>
      </c>
    </row>
    <row r="107" spans="1:4" ht="71.25" customHeight="1" x14ac:dyDescent="0.2">
      <c r="A107" s="19" t="s">
        <v>1358</v>
      </c>
    </row>
    <row r="108" spans="1:4" ht="38.25" x14ac:dyDescent="0.2">
      <c r="A108" s="19" t="s">
        <v>1348</v>
      </c>
    </row>
    <row r="109" spans="1:4" ht="25.5" x14ac:dyDescent="0.2">
      <c r="A109" s="19" t="s">
        <v>45</v>
      </c>
    </row>
    <row r="110" spans="1:4" ht="10.5" customHeight="1" x14ac:dyDescent="0.2">
      <c r="D110" s="20" t="s">
        <v>43</v>
      </c>
    </row>
    <row r="111" spans="1:4" ht="99.75" customHeight="1" x14ac:dyDescent="0.2">
      <c r="A111" s="23" t="s">
        <v>1347</v>
      </c>
    </row>
    <row r="112" spans="1:4" ht="25.5" x14ac:dyDescent="0.2">
      <c r="A112" s="19" t="s">
        <v>1346</v>
      </c>
    </row>
    <row r="114" spans="1:2" ht="178.5" x14ac:dyDescent="0.2">
      <c r="A114" s="23" t="s">
        <v>1359</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1360</v>
      </c>
    </row>
    <row r="128" spans="1:2" ht="12.75" customHeight="1" x14ac:dyDescent="0.2">
      <c r="A128" s="305" t="s">
        <v>23</v>
      </c>
    </row>
    <row r="129" spans="1:1" ht="15.75" customHeight="1" x14ac:dyDescent="0.2">
      <c r="A129" s="304" t="s">
        <v>55</v>
      </c>
    </row>
    <row r="130" spans="1:1" ht="12.75" customHeight="1" x14ac:dyDescent="0.2">
      <c r="A130" s="23"/>
    </row>
    <row r="131" spans="1:1" x14ac:dyDescent="0.2">
      <c r="A131" s="295" t="s">
        <v>56</v>
      </c>
    </row>
    <row r="132" spans="1:1" ht="40.700000000000003" customHeight="1" x14ac:dyDescent="0.2">
      <c r="A132" s="23" t="s">
        <v>1349</v>
      </c>
    </row>
    <row r="133" spans="1:1" ht="61.5" customHeight="1" x14ac:dyDescent="0.2">
      <c r="A133" s="301" t="s">
        <v>1361</v>
      </c>
    </row>
    <row r="134" spans="1:1" x14ac:dyDescent="0.2">
      <c r="A134" s="260" t="s">
        <v>1362</v>
      </c>
    </row>
    <row r="135" spans="1:1" ht="102" x14ac:dyDescent="0.2">
      <c r="A135" s="301" t="s">
        <v>1350</v>
      </c>
    </row>
    <row r="136" spans="1:1" x14ac:dyDescent="0.2">
      <c r="A136"/>
    </row>
    <row r="137" spans="1:1" ht="71.45" customHeight="1" x14ac:dyDescent="0.2">
      <c r="A137" s="300" t="s">
        <v>1351</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0" t="str">
        <f>Spolu!C3&amp;", "&amp;Spolu!C6</f>
        <v>Telovýchovná jednota Slávia Univerzity veterinárskeho lekárstva a farmácie v Košiciach, Cesta pod Hradovou 11, Košice, 040 01</v>
      </c>
      <c r="B1" s="380"/>
      <c r="C1" s="380"/>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1" t="s">
        <v>1252</v>
      </c>
      <c r="F3" s="382"/>
      <c r="N3" s="137" t="str">
        <f t="shared" si="0"/>
        <v>c - príspevok Slovenskému paralympijskému výboru</v>
      </c>
      <c r="O3" s="137" t="s">
        <v>343</v>
      </c>
      <c r="P3" s="137" t="str">
        <f>Spolu!B19</f>
        <v>príspevok Slovenskému paralympijskému výboru</v>
      </c>
    </row>
    <row r="4" spans="1:16" ht="45.75" customHeight="1" x14ac:dyDescent="0.2">
      <c r="E4" s="382"/>
      <c r="F4" s="382"/>
      <c r="N4" s="137" t="str">
        <f t="shared" si="0"/>
        <v>d - príspevok športovcom top tímu</v>
      </c>
      <c r="O4" s="137" t="s">
        <v>345</v>
      </c>
      <c r="P4" s="137" t="str">
        <f>Spolu!B20</f>
        <v>príspevok športovcom top tímu</v>
      </c>
    </row>
    <row r="5" spans="1:16" ht="30.75" customHeight="1" x14ac:dyDescent="0.2">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1254</v>
      </c>
      <c r="E6" s="140" t="s">
        <v>1255</v>
      </c>
      <c r="F6" s="149"/>
      <c r="N6" s="137" t="str">
        <f t="shared" si="0"/>
        <v>f - plnenie úloh verejného záujmu v športe</v>
      </c>
      <c r="O6" s="137" t="s">
        <v>349</v>
      </c>
      <c r="P6" s="137" t="str">
        <f>Spolu!B22</f>
        <v>plnenie úloh verejného záujmu v športe</v>
      </c>
    </row>
    <row r="7" spans="1:16" x14ac:dyDescent="0.2">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35" customHeight="1" x14ac:dyDescent="0.2">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35" customHeight="1" x14ac:dyDescent="0.2">
      <c r="A14" s="139" t="s">
        <v>1267</v>
      </c>
      <c r="B14" s="385" t="s">
        <v>1285</v>
      </c>
      <c r="C14" s="386"/>
      <c r="F14" s="311"/>
      <c r="N14" s="137" t="str">
        <f t="shared" si="0"/>
        <v xml:space="preserve">n - </v>
      </c>
      <c r="O14" s="137" t="s">
        <v>364</v>
      </c>
    </row>
    <row r="15" spans="1:16" ht="34.35" customHeight="1" x14ac:dyDescent="0.2">
      <c r="A15" s="139" t="s">
        <v>1286</v>
      </c>
      <c r="B15" s="385"/>
      <c r="C15" s="386"/>
      <c r="F15" s="388"/>
      <c r="N15" s="137" t="str">
        <f t="shared" si="0"/>
        <v xml:space="preserve">o - </v>
      </c>
      <c r="O15" s="137" t="s">
        <v>365</v>
      </c>
    </row>
    <row r="16" spans="1:16" x14ac:dyDescent="0.2">
      <c r="A16" s="139" t="s">
        <v>1270</v>
      </c>
      <c r="B16" s="142">
        <f>F8</f>
        <v>0</v>
      </c>
      <c r="C16" s="137"/>
      <c r="F16" s="388"/>
      <c r="N16" s="137" t="str">
        <f t="shared" si="0"/>
        <v xml:space="preserve">p - </v>
      </c>
      <c r="O16" s="137" t="s">
        <v>366</v>
      </c>
    </row>
    <row r="17" spans="1:16" ht="32.1" customHeight="1" x14ac:dyDescent="0.2">
      <c r="A17" s="139" t="s">
        <v>1273</v>
      </c>
      <c r="B17" s="142">
        <f>F9</f>
        <v>0</v>
      </c>
      <c r="C17" s="137"/>
      <c r="F17" s="388"/>
      <c r="N17" s="137" t="str">
        <f t="shared" si="0"/>
        <v xml:space="preserve">q - </v>
      </c>
      <c r="O17" s="137" t="s">
        <v>367</v>
      </c>
    </row>
    <row r="18" spans="1:16" ht="15.75" thickBot="1" x14ac:dyDescent="0.25">
      <c r="B18" s="193" t="s">
        <v>1287</v>
      </c>
      <c r="C18" s="194">
        <v>31</v>
      </c>
      <c r="N18" s="137" t="str">
        <f t="shared" si="0"/>
        <v xml:space="preserve">r - </v>
      </c>
      <c r="O18" s="137" t="s">
        <v>368</v>
      </c>
    </row>
    <row r="19" spans="1:16" x14ac:dyDescent="0.2">
      <c r="B19" s="193" t="s">
        <v>1275</v>
      </c>
      <c r="C19" s="142" t="str">
        <f>Spolu!C4</f>
        <v>31953441</v>
      </c>
      <c r="F19" s="145" t="s">
        <v>1271</v>
      </c>
      <c r="G19" s="207"/>
      <c r="H19" s="146"/>
      <c r="N19" s="137" t="str">
        <f t="shared" si="0"/>
        <v xml:space="preserve"> - </v>
      </c>
    </row>
    <row r="20" spans="1:16" x14ac:dyDescent="0.2">
      <c r="A20" s="139" t="s">
        <v>392</v>
      </c>
      <c r="B20" s="143">
        <f>F6</f>
        <v>0</v>
      </c>
      <c r="C20" s="137"/>
      <c r="F20" s="147"/>
      <c r="G20" s="284"/>
      <c r="H20" s="148"/>
    </row>
    <row r="21" spans="1:16" x14ac:dyDescent="0.2">
      <c r="B21" s="137"/>
      <c r="C21" s="137"/>
      <c r="F21" s="147" t="s">
        <v>1276</v>
      </c>
      <c r="G21" s="284">
        <v>421947749446</v>
      </c>
      <c r="H21" s="148"/>
      <c r="N21" s="137" t="str">
        <f>O21&amp;" - "&amp;P21</f>
        <v>026 01 - Šport pre všetkých, školský a univerzitný šport</v>
      </c>
      <c r="O21" s="137" t="s">
        <v>317</v>
      </c>
      <c r="P21" s="137" t="s">
        <v>318</v>
      </c>
    </row>
    <row r="22" spans="1:16" x14ac:dyDescent="0.2">
      <c r="A22" s="137"/>
      <c r="B22" s="137"/>
      <c r="F22" s="147" t="s">
        <v>1277</v>
      </c>
      <c r="G22" s="284">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7" t="s">
        <v>1278</v>
      </c>
      <c r="C24" s="387"/>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1288</v>
      </c>
    </row>
    <row r="28" spans="1:16" x14ac:dyDescent="0.2">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1290</v>
      </c>
    </row>
    <row r="2" spans="1:2" ht="30" customHeight="1" x14ac:dyDescent="0.2">
      <c r="A2" s="389" t="s">
        <v>1291</v>
      </c>
      <c r="B2" s="389"/>
    </row>
    <row r="3" spans="1:2" x14ac:dyDescent="0.2">
      <c r="A3" s="61" t="s">
        <v>1292</v>
      </c>
      <c r="B3" s="61" t="s">
        <v>1293</v>
      </c>
    </row>
    <row r="4" spans="1:2" x14ac:dyDescent="0.2">
      <c r="A4" s="62" t="s">
        <v>1294</v>
      </c>
      <c r="B4" s="62" t="s">
        <v>1295</v>
      </c>
    </row>
    <row r="5" spans="1:2" x14ac:dyDescent="0.2">
      <c r="A5" s="62" t="s">
        <v>1296</v>
      </c>
      <c r="B5" s="62" t="s">
        <v>1297</v>
      </c>
    </row>
    <row r="6" spans="1:2" x14ac:dyDescent="0.2">
      <c r="A6" s="62" t="s">
        <v>1298</v>
      </c>
      <c r="B6" s="62" t="s">
        <v>1299</v>
      </c>
    </row>
    <row r="7" spans="1:2" x14ac:dyDescent="0.2">
      <c r="A7" s="62" t="s">
        <v>1300</v>
      </c>
      <c r="B7" s="62" t="s">
        <v>1301</v>
      </c>
    </row>
    <row r="8" spans="1:2" x14ac:dyDescent="0.2">
      <c r="A8" s="62" t="s">
        <v>1302</v>
      </c>
      <c r="B8" s="62" t="s">
        <v>1303</v>
      </c>
    </row>
    <row r="9" spans="1:2" x14ac:dyDescent="0.2">
      <c r="A9" s="62" t="s">
        <v>1304</v>
      </c>
      <c r="B9" s="62" t="s">
        <v>1305</v>
      </c>
    </row>
    <row r="10" spans="1:2" x14ac:dyDescent="0.2">
      <c r="A10" s="62" t="s">
        <v>1306</v>
      </c>
      <c r="B10" s="62" t="s">
        <v>1307</v>
      </c>
    </row>
    <row r="11" spans="1:2" x14ac:dyDescent="0.2">
      <c r="A11" s="62" t="s">
        <v>1308</v>
      </c>
      <c r="B11" s="62" t="s">
        <v>1309</v>
      </c>
    </row>
    <row r="12" spans="1:2" x14ac:dyDescent="0.2">
      <c r="A12" s="62" t="s">
        <v>1310</v>
      </c>
      <c r="B12" s="62" t="s">
        <v>1311</v>
      </c>
    </row>
    <row r="13" spans="1:2" x14ac:dyDescent="0.2">
      <c r="A13" s="62" t="s">
        <v>1312</v>
      </c>
      <c r="B13" s="62" t="s">
        <v>1313</v>
      </c>
    </row>
    <row r="14" spans="1:2" x14ac:dyDescent="0.2">
      <c r="A14" s="62" t="s">
        <v>1314</v>
      </c>
      <c r="B14" s="62" t="s">
        <v>1315</v>
      </c>
    </row>
    <row r="15" spans="1:2" x14ac:dyDescent="0.2">
      <c r="A15" s="62" t="s">
        <v>1316</v>
      </c>
      <c r="B15" s="62" t="s">
        <v>1317</v>
      </c>
    </row>
    <row r="16" spans="1:2" x14ac:dyDescent="0.2">
      <c r="A16" s="62" t="s">
        <v>1318</v>
      </c>
      <c r="B16" s="62" t="s">
        <v>1319</v>
      </c>
    </row>
    <row r="17" spans="1:2" x14ac:dyDescent="0.2">
      <c r="A17" s="62" t="s">
        <v>1320</v>
      </c>
      <c r="B17" s="62" t="s">
        <v>1321</v>
      </c>
    </row>
    <row r="18" spans="1:2" x14ac:dyDescent="0.2">
      <c r="A18" s="62" t="s">
        <v>1322</v>
      </c>
      <c r="B18" s="62" t="s">
        <v>1323</v>
      </c>
    </row>
    <row r="19" spans="1:2" x14ac:dyDescent="0.2">
      <c r="A19" s="62" t="s">
        <v>1324</v>
      </c>
      <c r="B19" s="62" t="s">
        <v>1325</v>
      </c>
    </row>
    <row r="20" spans="1:2" x14ac:dyDescent="0.2">
      <c r="A20" s="62" t="s">
        <v>1326</v>
      </c>
      <c r="B20" s="62" t="s">
        <v>1327</v>
      </c>
    </row>
    <row r="21" spans="1:2" x14ac:dyDescent="0.2">
      <c r="A21" s="62" t="s">
        <v>1328</v>
      </c>
      <c r="B21" s="62" t="s">
        <v>1329</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1" t="s">
        <v>57</v>
      </c>
      <c r="B1" s="331"/>
      <c r="C1" s="331"/>
      <c r="D1" s="331"/>
      <c r="E1" s="331"/>
      <c r="F1" s="331"/>
      <c r="G1" s="331"/>
      <c r="H1" s="331"/>
      <c r="I1" s="52"/>
      <c r="J1" s="37"/>
    </row>
    <row r="2" spans="1:11" ht="15.75" x14ac:dyDescent="0.25">
      <c r="A2" s="337" t="s">
        <v>58</v>
      </c>
      <c r="B2" s="337"/>
      <c r="C2" s="337"/>
      <c r="D2" s="337"/>
      <c r="E2" s="337"/>
      <c r="F2" s="337"/>
      <c r="G2" s="337"/>
      <c r="H2" s="335" t="str">
        <f>+Doklady!I100</f>
        <v>V4</v>
      </c>
      <c r="I2" s="335"/>
    </row>
    <row r="3" spans="1:11" ht="15" x14ac:dyDescent="0.25">
      <c r="A3" s="40"/>
      <c r="B3" s="40"/>
      <c r="C3" s="40"/>
      <c r="D3" s="40"/>
      <c r="E3" s="40"/>
      <c r="F3" s="40"/>
      <c r="G3" s="40"/>
      <c r="H3" s="336">
        <f>+Doklady!I101</f>
        <v>45961</v>
      </c>
      <c r="I3" s="336"/>
    </row>
    <row r="4" spans="1:11" ht="15.75" customHeight="1" x14ac:dyDescent="0.2">
      <c r="A4" s="41" t="s">
        <v>59</v>
      </c>
      <c r="B4" s="332" t="s">
        <v>60</v>
      </c>
      <c r="C4" s="333"/>
      <c r="D4" s="333"/>
      <c r="E4" s="334"/>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4" priority="2" stopIfTrue="1">
      <formula>$A78&lt;&gt;""</formula>
    </cfRule>
  </conditionalFormatting>
  <conditionalFormatting sqref="A8:I76 I78">
    <cfRule type="expression" dxfId="13" priority="7" stopIfTrue="1">
      <formula>$A8&lt;&gt;""</formula>
    </cfRule>
  </conditionalFormatting>
  <conditionalFormatting sqref="B78:H2888">
    <cfRule type="expression" dxfId="12" priority="3" stopIfTrue="1">
      <formula>$A78&lt;&gt;""</formula>
    </cfRule>
  </conditionalFormatting>
  <conditionalFormatting sqref="D2886:D2913">
    <cfRule type="expression" dxfId="11"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40" t="s">
        <v>311</v>
      </c>
      <c r="B1" s="341"/>
      <c r="C1" s="174">
        <v>45688</v>
      </c>
      <c r="D1" s="26"/>
      <c r="G1" s="252">
        <v>45688</v>
      </c>
    </row>
    <row r="2" spans="1:7" ht="15" x14ac:dyDescent="0.25">
      <c r="A2" s="28"/>
      <c r="B2" s="28"/>
      <c r="G2" s="252">
        <v>45716</v>
      </c>
    </row>
    <row r="3" spans="1:7" ht="14.25" x14ac:dyDescent="0.2">
      <c r="A3" s="30" t="s">
        <v>312</v>
      </c>
      <c r="B3" s="338" t="str">
        <f>INDEX(Adr!B:B,Doklady!B102+1)</f>
        <v>Telovýchovná jednota Slávia Univerzity veterinárskeho lekárstva a farmácie v Košiciach</v>
      </c>
      <c r="C3" s="338"/>
      <c r="D3" s="338"/>
      <c r="G3" s="252">
        <v>45747</v>
      </c>
    </row>
    <row r="4" spans="1:7" ht="14.25" x14ac:dyDescent="0.2">
      <c r="A4" s="30" t="s">
        <v>313</v>
      </c>
      <c r="B4" s="29" t="str">
        <f>RIGHT("0000"&amp;INDEX(Adr!A:A,Doklady!B102+1),8)</f>
        <v>31953441</v>
      </c>
      <c r="G4" s="252">
        <v>45777</v>
      </c>
    </row>
    <row r="5" spans="1:7" ht="14.25" x14ac:dyDescent="0.2">
      <c r="A5" s="30" t="s">
        <v>314</v>
      </c>
      <c r="B5" s="29" t="str">
        <f>INDEX(Adr!D:D,Doklady!B102+1)&amp;", "&amp;INDEX(Adr!E:E,Doklady!B102+1)</f>
        <v>Cesta pod Hradovou 11, Košice</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5000</v>
      </c>
      <c r="G10" s="252">
        <v>45961</v>
      </c>
    </row>
    <row r="11" spans="1:7" ht="14.25" x14ac:dyDescent="0.2">
      <c r="A11" s="133" t="s">
        <v>319</v>
      </c>
      <c r="B11" s="134" t="s">
        <v>320</v>
      </c>
      <c r="C11" s="175">
        <f>+Spolu!C11</f>
        <v>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5000</v>
      </c>
      <c r="G15" s="252"/>
    </row>
    <row r="16" spans="1:7" ht="14.25" x14ac:dyDescent="0.2">
      <c r="G16" s="252"/>
    </row>
    <row r="17" spans="1:5" ht="72" customHeight="1" x14ac:dyDescent="0.2">
      <c r="A17" s="339" t="s">
        <v>328</v>
      </c>
      <c r="B17" s="339"/>
      <c r="C17" s="339"/>
      <c r="D17" s="339"/>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61" t="s">
        <v>329</v>
      </c>
      <c r="B1" s="361"/>
      <c r="C1" s="361"/>
      <c r="D1" s="361"/>
      <c r="E1" s="361"/>
      <c r="F1" s="361"/>
      <c r="G1" s="361"/>
      <c r="H1" s="361"/>
      <c r="I1" s="361"/>
    </row>
    <row r="2" spans="1:26" ht="7.5" customHeight="1" x14ac:dyDescent="0.2">
      <c r="C2" s="8"/>
      <c r="D2" s="8"/>
      <c r="E2" s="8"/>
      <c r="F2" s="8"/>
      <c r="G2" s="8"/>
      <c r="H2" s="8"/>
      <c r="I2" s="8"/>
    </row>
    <row r="3" spans="1:26" s="9" customFormat="1" ht="26.1" customHeight="1" x14ac:dyDescent="0.2">
      <c r="B3" s="160" t="s">
        <v>59</v>
      </c>
      <c r="C3" s="362" t="str">
        <f>INDEX(Adr!B2:B244,Doklady!B102)</f>
        <v>Telovýchovná jednota Slávia Univerzity veterinárskeho lekárstva a farmácie v Košiciach</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INDEX(Adr!A2:A244,Doklady!B102)</f>
        <v>31953441</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INDEX(Adr!D2:D244,Doklady!B102)&amp;", "&amp;INDEX(Adr!E2:E244,Doklady!B102)&amp;", "&amp;INDEX(Adr!F2:F244,Doklady!B102)</f>
        <v>Cesta pod Hradovou 11, Košice, 040 01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3" t="s">
        <v>334</v>
      </c>
      <c r="F9" s="364"/>
      <c r="J9" s="8"/>
      <c r="L9" s="118"/>
      <c r="M9" s="118"/>
      <c r="N9" s="118"/>
      <c r="O9" s="118"/>
      <c r="P9" s="118"/>
      <c r="Q9" s="118"/>
      <c r="R9" s="118"/>
      <c r="S9" s="118"/>
    </row>
    <row r="10" spans="1:26" ht="18" x14ac:dyDescent="0.25">
      <c r="A10" s="69" t="s">
        <v>317</v>
      </c>
      <c r="B10" s="70" t="s">
        <v>318</v>
      </c>
      <c r="C10" s="126">
        <f>SUMIF(FP!J:J,Doklady!$B$1&amp;A10,FP!D:D)</f>
        <v>5000</v>
      </c>
      <c r="D10" s="126">
        <f>C10-E10</f>
        <v>4800</v>
      </c>
      <c r="E10" s="357">
        <f>SUMIF(K:K,A10,I:I)</f>
        <v>200</v>
      </c>
      <c r="F10" s="358"/>
      <c r="L10" s="120" t="s">
        <v>335</v>
      </c>
      <c r="M10" s="118"/>
      <c r="N10" s="118"/>
      <c r="O10" s="118"/>
      <c r="P10" s="118"/>
      <c r="Q10" s="118"/>
      <c r="R10" s="118"/>
      <c r="S10" s="118"/>
    </row>
    <row r="11" spans="1:26" ht="18" x14ac:dyDescent="0.25">
      <c r="A11" s="69" t="s">
        <v>319</v>
      </c>
      <c r="B11" s="70" t="s">
        <v>320</v>
      </c>
      <c r="C11" s="126">
        <f>SUMIF(FP!J:J,Doklady!$B$1&amp;A11,FP!D:D)</f>
        <v>0</v>
      </c>
      <c r="D11" s="126">
        <f>+C11-E11</f>
        <v>0</v>
      </c>
      <c r="E11" s="365">
        <f>+I39-I42+I44-I47</f>
        <v>0</v>
      </c>
      <c r="F11" s="366"/>
      <c r="J11" s="176"/>
      <c r="L11" s="161">
        <f>L41</f>
        <v>2</v>
      </c>
      <c r="M11" s="118"/>
      <c r="N11" s="118"/>
      <c r="O11" s="118"/>
      <c r="P11" s="118"/>
      <c r="Q11" s="118"/>
      <c r="R11" s="118"/>
      <c r="S11" s="118"/>
    </row>
    <row r="12" spans="1:26" ht="18" x14ac:dyDescent="0.25">
      <c r="A12" s="69" t="s">
        <v>321</v>
      </c>
      <c r="B12" s="70" t="s">
        <v>322</v>
      </c>
      <c r="C12" s="126">
        <f>SUMIF(FP!J:J,Doklady!$B$1&amp;A12,FP!D:D)</f>
        <v>0</v>
      </c>
      <c r="D12" s="126">
        <f>C12-E12</f>
        <v>0</v>
      </c>
      <c r="E12" s="357">
        <f>SUMIF(K:K,A12,I:I)</f>
        <v>0</v>
      </c>
      <c r="F12" s="358"/>
      <c r="J12" s="177"/>
      <c r="L12" s="161" t="str">
        <f>L42</f>
        <v>2</v>
      </c>
      <c r="N12" s="118"/>
      <c r="O12" s="118"/>
      <c r="P12" s="118"/>
      <c r="Q12" s="118"/>
      <c r="R12" s="118"/>
      <c r="S12" s="118"/>
    </row>
    <row r="13" spans="1:26" ht="18" x14ac:dyDescent="0.25">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2" t="s">
        <v>340</v>
      </c>
      <c r="C17" s="352"/>
      <c r="D17" s="352"/>
      <c r="E17" s="352"/>
      <c r="F17" s="352"/>
      <c r="G17" s="352"/>
      <c r="H17" s="352"/>
      <c r="I17" s="73">
        <f>SUMIF(FP!I:I,Doklady!$B$1&amp;A17,FP!D:D)</f>
        <v>0</v>
      </c>
      <c r="T17" s="86"/>
    </row>
    <row r="18" spans="1:20" x14ac:dyDescent="0.2">
      <c r="A18" s="135" t="s">
        <v>341</v>
      </c>
      <c r="B18" s="352" t="s">
        <v>342</v>
      </c>
      <c r="C18" s="352"/>
      <c r="D18" s="352"/>
      <c r="E18" s="352"/>
      <c r="F18" s="352"/>
      <c r="G18" s="352"/>
      <c r="H18" s="352"/>
      <c r="I18" s="73">
        <f>SUMIF(FP!I:I,Doklady!$B$1&amp;A18,FP!D:D)</f>
        <v>0</v>
      </c>
    </row>
    <row r="19" spans="1:20" x14ac:dyDescent="0.2">
      <c r="A19" s="115" t="s">
        <v>343</v>
      </c>
      <c r="B19" s="352" t="s">
        <v>344</v>
      </c>
      <c r="C19" s="352"/>
      <c r="D19" s="352"/>
      <c r="E19" s="352"/>
      <c r="F19" s="352"/>
      <c r="G19" s="352"/>
      <c r="H19" s="352"/>
      <c r="I19" s="73">
        <f>SUMIF(FP!I:I,Doklady!$B$1&amp;A19,FP!D:D)</f>
        <v>0</v>
      </c>
    </row>
    <row r="20" spans="1:20" x14ac:dyDescent="0.2">
      <c r="A20" s="135" t="s">
        <v>345</v>
      </c>
      <c r="B20" s="346" t="s">
        <v>346</v>
      </c>
      <c r="C20" s="347"/>
      <c r="D20" s="347"/>
      <c r="E20" s="347"/>
      <c r="F20" s="347"/>
      <c r="G20" s="347"/>
      <c r="H20" s="348"/>
      <c r="I20" s="73">
        <f>SUMIF(FP!I:I,Doklady!$B$1&amp;A20,FP!D:D)</f>
        <v>0</v>
      </c>
      <c r="T20" s="86"/>
    </row>
    <row r="21" spans="1:20" x14ac:dyDescent="0.2">
      <c r="A21" s="115" t="s">
        <v>347</v>
      </c>
      <c r="B21" s="346" t="s">
        <v>348</v>
      </c>
      <c r="C21" s="347"/>
      <c r="D21" s="347"/>
      <c r="E21" s="347"/>
      <c r="F21" s="347"/>
      <c r="G21" s="347"/>
      <c r="H21" s="348"/>
      <c r="I21" s="73">
        <f>SUMIF(FP!I:I,Doklady!$B$1&amp;A21,FP!D:D)</f>
        <v>0</v>
      </c>
      <c r="T21" s="86"/>
    </row>
    <row r="22" spans="1:20" x14ac:dyDescent="0.2">
      <c r="A22" s="135" t="s">
        <v>349</v>
      </c>
      <c r="B22" s="353" t="s">
        <v>350</v>
      </c>
      <c r="C22" s="354"/>
      <c r="D22" s="354"/>
      <c r="E22" s="354"/>
      <c r="F22" s="354"/>
      <c r="G22" s="354"/>
      <c r="H22" s="355"/>
      <c r="I22" s="73">
        <f>SUMIF(FP!I:I,Doklady!$B$1&amp;A22,FP!D:D)</f>
        <v>5000</v>
      </c>
      <c r="T22" s="86"/>
    </row>
    <row r="23" spans="1:20" x14ac:dyDescent="0.2">
      <c r="A23" s="115" t="s">
        <v>351</v>
      </c>
      <c r="B23" s="346" t="s">
        <v>352</v>
      </c>
      <c r="C23" s="347"/>
      <c r="D23" s="347"/>
      <c r="E23" s="347"/>
      <c r="F23" s="347"/>
      <c r="G23" s="347"/>
      <c r="H23" s="348"/>
      <c r="I23" s="73">
        <f>SUMIF(FP!I:I,Doklady!$B$1&amp;A23,FP!D:D)</f>
        <v>0</v>
      </c>
      <c r="T23" s="86"/>
    </row>
    <row r="24" spans="1:20" x14ac:dyDescent="0.2">
      <c r="A24" s="135" t="s">
        <v>353</v>
      </c>
      <c r="B24" s="346" t="s">
        <v>354</v>
      </c>
      <c r="C24" s="347"/>
      <c r="D24" s="347"/>
      <c r="E24" s="347"/>
      <c r="F24" s="347"/>
      <c r="G24" s="347"/>
      <c r="H24" s="348"/>
      <c r="I24" s="73">
        <f>SUMIF(FP!I:I,Doklady!$B$1&amp;A24,FP!D:D)</f>
        <v>0</v>
      </c>
      <c r="T24" s="86"/>
    </row>
    <row r="25" spans="1:20" x14ac:dyDescent="0.2">
      <c r="A25" s="115" t="s">
        <v>355</v>
      </c>
      <c r="B25" s="369" t="s">
        <v>2236</v>
      </c>
      <c r="C25" s="370"/>
      <c r="D25" s="370"/>
      <c r="E25" s="370"/>
      <c r="F25" s="370"/>
      <c r="G25" s="370"/>
      <c r="H25" s="371"/>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2990</v>
      </c>
      <c r="C28" s="347"/>
      <c r="D28" s="347"/>
      <c r="E28" s="347"/>
      <c r="F28" s="347"/>
      <c r="G28" s="347"/>
      <c r="H28" s="348"/>
      <c r="I28" s="73">
        <f>SUMIF(FP!I:I,Doklady!$B$1&amp;A28,FP!D:D)</f>
        <v>0</v>
      </c>
      <c r="T28" s="86"/>
    </row>
    <row r="29" spans="1:20" x14ac:dyDescent="0.2">
      <c r="A29" s="115" t="s">
        <v>362</v>
      </c>
      <c r="B29" s="346" t="s">
        <v>363</v>
      </c>
      <c r="C29" s="347"/>
      <c r="D29" s="347"/>
      <c r="E29" s="347"/>
      <c r="F29" s="347"/>
      <c r="G29" s="347"/>
      <c r="H29" s="348"/>
      <c r="I29" s="73">
        <f>SUMIF(FP!I:I,Doklady!$B$1&amp;A29,FP!D:D)</f>
        <v>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42"/>
      <c r="C32" s="343"/>
      <c r="D32" s="343"/>
      <c r="E32" s="343"/>
      <c r="F32" s="343"/>
      <c r="G32" s="343"/>
      <c r="H32" s="344"/>
      <c r="I32" s="73">
        <f>SUMIF(FP!I:I,Doklady!$B$1&amp;A32,FP!D:D)</f>
        <v>0</v>
      </c>
      <c r="T32" s="86"/>
    </row>
    <row r="33" spans="1:21" hidden="1" x14ac:dyDescent="0.2">
      <c r="A33" s="115" t="s">
        <v>367</v>
      </c>
      <c r="B33" s="342"/>
      <c r="C33" s="343"/>
      <c r="D33" s="343"/>
      <c r="E33" s="343"/>
      <c r="F33" s="343"/>
      <c r="G33" s="343"/>
      <c r="H33" s="344"/>
      <c r="I33" s="73">
        <f>SUMIF(FP!I:I,Doklady!$B$1&amp;A33,FP!D:D)</f>
        <v>0</v>
      </c>
      <c r="T33" s="86"/>
    </row>
    <row r="34" spans="1:21" hidden="1" x14ac:dyDescent="0.2">
      <c r="A34" s="135" t="s">
        <v>368</v>
      </c>
      <c r="B34" s="345"/>
      <c r="C34" s="345"/>
      <c r="D34" s="345"/>
      <c r="E34" s="345"/>
      <c r="F34" s="345"/>
      <c r="G34" s="345"/>
      <c r="H34" s="345"/>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v>
      </c>
      <c r="C38" s="68" t="s">
        <v>1672</v>
      </c>
      <c r="D38" s="68" t="s">
        <v>1673</v>
      </c>
      <c r="E38" s="68" t="s">
        <v>1674</v>
      </c>
      <c r="F38" s="68" t="s">
        <v>1671</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3.75"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9"/>
      <c r="B50" s="360"/>
      <c r="C50" s="360"/>
      <c r="D50" s="360"/>
      <c r="E50" s="360"/>
      <c r="F50" s="360"/>
      <c r="G50" s="360"/>
      <c r="H50" s="360"/>
      <c r="I50" s="360"/>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f</v>
      </c>
      <c r="B53" s="119" t="str">
        <f>Doklady!H1</f>
        <v>plnenie úloh verejného záujmu v športe</v>
      </c>
      <c r="C53" s="73">
        <f>IF(A53&lt;&gt;"",INDEX(FP!D:D,Doklady!B$2+(ROW()-53)),"")</f>
        <v>5000</v>
      </c>
      <c r="D53" s="73">
        <f>IF(A53&lt;&gt;"",Doklady!I1-Doklady!J1,"")</f>
        <v>4800</v>
      </c>
      <c r="E53" s="73">
        <f>IF(A53&lt;&gt;"",MIN(D53,C53)*Doklady!C1/(1-Doklady!C1),"")</f>
        <v>0</v>
      </c>
      <c r="F53" s="71">
        <f>IF(A53&lt;&gt;"",Doklady!J1,"")</f>
        <v>0</v>
      </c>
      <c r="G53" s="73">
        <f>+IFERROR(HLOOKUP(IF(RIGHT(B53,15)="bežné transfery",LEFT(B53,LEN(B53)-18),0),$J$40:$K$42,3,0),MIN(C53,D53))</f>
        <v>4800</v>
      </c>
      <c r="H53" s="71"/>
      <c r="I53" s="73">
        <f>IF(A53&lt;&gt;"",MAX(IF(G53&lt;C53,C53-G53,0)+IF(F53&lt;E53,E53-F53,0),0),0)</f>
        <v>200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22.5"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5000</v>
      </c>
      <c r="D130" s="228">
        <f t="shared" ref="D130:I130" si="9">SUM(D53:D129)</f>
        <v>4800</v>
      </c>
      <c r="E130" s="228">
        <f t="shared" si="9"/>
        <v>0</v>
      </c>
      <c r="F130" s="228">
        <f t="shared" si="9"/>
        <v>0</v>
      </c>
      <c r="G130" s="228">
        <f t="shared" si="9"/>
        <v>4800</v>
      </c>
      <c r="H130" s="228">
        <f t="shared" si="9"/>
        <v>0</v>
      </c>
      <c r="I130" s="228">
        <f t="shared" si="9"/>
        <v>200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79"/>
      <c r="C140" s="229"/>
      <c r="D140" s="372"/>
      <c r="E140" s="372"/>
      <c r="F140" s="372"/>
      <c r="G140" s="372"/>
      <c r="H140" s="372"/>
      <c r="I140" s="372"/>
      <c r="J140" s="85"/>
    </row>
    <row r="141" spans="1:26" ht="68.25" customHeight="1" x14ac:dyDescent="0.2">
      <c r="A141" s="9"/>
      <c r="B141" s="281" t="s">
        <v>393</v>
      </c>
      <c r="C141" s="214"/>
      <c r="D141" s="356" t="s">
        <v>394</v>
      </c>
      <c r="E141" s="356"/>
      <c r="F141" s="356"/>
      <c r="G141" s="356"/>
      <c r="H141" s="356"/>
      <c r="I141" s="356"/>
      <c r="J141" s="85"/>
    </row>
    <row r="142" spans="1:26" ht="12.75" x14ac:dyDescent="0.2">
      <c r="A142" s="9"/>
      <c r="B142" s="280"/>
      <c r="C142" s="214"/>
      <c r="D142" s="263"/>
      <c r="E142" s="263"/>
      <c r="F142" s="263"/>
      <c r="G142" s="263"/>
      <c r="H142" s="263"/>
      <c r="I142" s="263"/>
      <c r="J142" s="85"/>
    </row>
    <row r="143" spans="1:26" ht="12.75" x14ac:dyDescent="0.2">
      <c r="A143" s="9"/>
      <c r="B143" s="280"/>
      <c r="C143" s="214"/>
      <c r="D143" s="263"/>
      <c r="E143" s="263"/>
      <c r="F143" s="263"/>
      <c r="G143" s="263"/>
      <c r="H143" s="263"/>
      <c r="I143" s="263"/>
      <c r="J143" s="85"/>
    </row>
    <row r="144" spans="1:26" ht="12.75" x14ac:dyDescent="0.2">
      <c r="A144" s="9"/>
      <c r="B144" s="281"/>
      <c r="C144" s="214"/>
      <c r="D144" s="263"/>
      <c r="E144" s="263"/>
      <c r="F144" s="263"/>
      <c r="G144" s="263"/>
      <c r="H144" s="263"/>
      <c r="I144" s="263"/>
      <c r="J144" s="85"/>
    </row>
    <row r="145" spans="2:2" ht="12.75" x14ac:dyDescent="0.2">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10" priority="43" stopIfTrue="1" operator="lessThanOrEqual">
      <formula>0</formula>
    </cfRule>
    <cfRule type="cellIs" dxfId="9" priority="44" stopIfTrue="1" operator="greaterThan">
      <formula>0</formula>
    </cfRule>
  </conditionalFormatting>
  <conditionalFormatting sqref="D53:D129">
    <cfRule type="expression" dxfId="8" priority="31" stopIfTrue="1">
      <formula>$C53=$D53</formula>
    </cfRule>
    <cfRule type="expression" dxfId="7" priority="33" stopIfTrue="1">
      <formula>$C53&lt;&gt;$D53</formula>
    </cfRule>
  </conditionalFormatting>
  <conditionalFormatting sqref="E9:F9">
    <cfRule type="expression" dxfId="6" priority="38" stopIfTrue="1">
      <formula>SUM($E$10:$F$14)&gt;0</formula>
    </cfRule>
  </conditionalFormatting>
  <conditionalFormatting sqref="G53:G129">
    <cfRule type="expression" dxfId="5" priority="13" stopIfTrue="1">
      <formula>$C53=$G53</formula>
    </cfRule>
    <cfRule type="expression" dxfId="4" priority="14" stopIfTrue="1">
      <formula>$C53&lt;&gt;$G53</formula>
    </cfRule>
  </conditionalFormatting>
  <conditionalFormatting sqref="I42">
    <cfRule type="cellIs" dxfId="3" priority="1" stopIfTrue="1" operator="greaterThan">
      <formula>0</formula>
    </cfRule>
  </conditionalFormatting>
  <conditionalFormatting sqref="I47">
    <cfRule type="cellIs" dxfId="2" priority="15" stopIfTrue="1" operator="greaterThan">
      <formula>0</formula>
    </cfRule>
  </conditionalFormatting>
  <conditionalFormatting sqref="I53:I129">
    <cfRule type="cellIs" dxfId="1" priority="40" stopIfTrue="1" operator="equal">
      <formula>0</formula>
    </cfRule>
    <cfRule type="cellIs" dxfId="0"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0" zoomScaleNormal="100" workbookViewId="0">
      <selection activeCell="B107" sqref="B107"/>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f - plnenie úloh verejného záujmu v športe</v>
      </c>
      <c r="B1" s="232" t="str">
        <f>INDEX(Adr!A:A,B102+1)</f>
        <v>31953441</v>
      </c>
      <c r="C1" s="233">
        <f>IF(ROW()&lt;=B$3,INDEX(FP!E:E,B$2+ROW()-1),"")</f>
        <v>0</v>
      </c>
      <c r="D1" s="234" t="str">
        <f>IF(ROW()&lt;=B$3,INDEX(FP!F:F,B$2+ROW()-1),"")</f>
        <v>f</v>
      </c>
      <c r="E1" s="234"/>
      <c r="F1" s="234" t="str">
        <f>IF(ROW()&lt;=B$3,INDEX(FP!G:G,B$2+ROW()-1),"")</f>
        <v>026 01</v>
      </c>
      <c r="G1" s="234"/>
      <c r="H1" s="235" t="str">
        <f>IF(ROW()&lt;=B$3,INDEX(FP!C:C,B$2+ROW()-1),"")</f>
        <v>plnenie úloh verejného záujmu v športe</v>
      </c>
      <c r="I1" s="236">
        <f t="shared" ref="I1:I6" si="0">IF(ROW()&lt;=B$3,SUMIF(A$107:A$10042,A1,I$107:I$10042),"")</f>
        <v>4800</v>
      </c>
      <c r="J1" s="236">
        <f t="shared" ref="J1:J32" si="1">IF(ROW()&lt;=B$3,SUMIFS(I$103:I$50042,A$103:A$50042,K1,J$103:J$50042,L1),"")</f>
        <v>0</v>
      </c>
      <c r="K1" s="110" t="str">
        <f>$A1</f>
        <v>f - plnenie úloh verejného záujmu v športe</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480</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75" x14ac:dyDescent="0.25">
      <c r="A100" s="373" t="s">
        <v>329</v>
      </c>
      <c r="B100" s="373"/>
      <c r="C100" s="373"/>
      <c r="D100" s="373"/>
      <c r="E100" s="373"/>
      <c r="F100" s="373"/>
      <c r="G100" s="373"/>
      <c r="H100" s="373"/>
      <c r="I100" s="375" t="s">
        <v>2992</v>
      </c>
      <c r="J100" s="375"/>
      <c r="K100" s="89"/>
    </row>
    <row r="101" spans="1:25" ht="15.75" x14ac:dyDescent="0.25">
      <c r="A101" s="373"/>
      <c r="B101" s="373"/>
      <c r="C101" s="373"/>
      <c r="D101" s="373"/>
      <c r="E101" s="373"/>
      <c r="F101" s="373"/>
      <c r="G101" s="373"/>
      <c r="H101" s="373"/>
      <c r="I101" s="374">
        <v>45961</v>
      </c>
      <c r="J101" s="374"/>
    </row>
    <row r="102" spans="1:25" ht="14.25" x14ac:dyDescent="0.2">
      <c r="A102" s="249" t="s">
        <v>399</v>
      </c>
      <c r="B102" s="250">
        <v>221</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x14ac:dyDescent="0.2">
      <c r="A107" s="14" t="s">
        <v>2997</v>
      </c>
      <c r="B107" s="14"/>
      <c r="C107" s="14" t="s">
        <v>2998</v>
      </c>
      <c r="D107" s="16">
        <v>45968</v>
      </c>
      <c r="E107" s="16">
        <v>45968</v>
      </c>
      <c r="F107" s="14" t="s">
        <v>2999</v>
      </c>
      <c r="G107" s="14" t="s">
        <v>3000</v>
      </c>
      <c r="H107" s="14" t="s">
        <v>3001</v>
      </c>
      <c r="I107" s="15">
        <v>4800</v>
      </c>
      <c r="J107" s="77">
        <v>10</v>
      </c>
      <c r="K107" s="92"/>
    </row>
    <row r="108" spans="1:25" ht="12.75" x14ac:dyDescent="0.2">
      <c r="A108" s="14"/>
      <c r="B108" s="14"/>
      <c r="C108" s="14"/>
      <c r="D108" s="16"/>
      <c r="E108" s="16"/>
      <c r="F108" s="14"/>
      <c r="G108" s="14"/>
      <c r="H108" s="14"/>
      <c r="I108" s="15"/>
      <c r="J108" s="77"/>
      <c r="K108" s="92"/>
    </row>
    <row r="109" spans="1:25" ht="12.75" x14ac:dyDescent="0.2">
      <c r="A109" s="14"/>
      <c r="B109" s="14"/>
      <c r="C109" s="14"/>
      <c r="D109" s="16"/>
      <c r="E109" s="16"/>
      <c r="F109" s="14"/>
      <c r="G109" s="14"/>
      <c r="H109" s="14"/>
      <c r="I109" s="15"/>
      <c r="J109" s="77"/>
      <c r="K109" s="92"/>
    </row>
    <row r="110" spans="1:25" ht="12.75" x14ac:dyDescent="0.2">
      <c r="A110" s="14"/>
      <c r="B110" s="14"/>
      <c r="C110" s="14"/>
      <c r="D110" s="16"/>
      <c r="E110" s="16"/>
      <c r="F110" s="14"/>
      <c r="G110" s="14"/>
      <c r="H110" s="14"/>
      <c r="I110" s="15"/>
      <c r="J110" s="77"/>
      <c r="K110" s="92"/>
    </row>
    <row r="111" spans="1:25" ht="12.75" x14ac:dyDescent="0.2">
      <c r="A111" s="14"/>
      <c r="B111" s="14"/>
      <c r="C111" s="14"/>
      <c r="D111" s="16"/>
      <c r="E111" s="16"/>
      <c r="F111" s="14"/>
      <c r="G111" s="14"/>
      <c r="H111" s="14"/>
      <c r="I111" s="15"/>
      <c r="J111" s="77"/>
      <c r="K111" s="92"/>
    </row>
    <row r="112" spans="1:25" ht="12.75" x14ac:dyDescent="0.2">
      <c r="A112" s="14"/>
      <c r="B112" s="14"/>
      <c r="C112" s="14"/>
      <c r="D112" s="16"/>
      <c r="E112" s="16"/>
      <c r="F112" s="14"/>
      <c r="G112" s="14"/>
      <c r="H112" s="14"/>
      <c r="I112" s="15"/>
      <c r="J112" s="77"/>
      <c r="K112" s="92"/>
    </row>
    <row r="113" spans="1:11" ht="12.75" x14ac:dyDescent="0.2">
      <c r="A113" s="14"/>
      <c r="B113" s="14"/>
      <c r="C113" s="14"/>
      <c r="D113" s="16"/>
      <c r="E113" s="16"/>
      <c r="F113" s="14"/>
      <c r="G113" s="14"/>
      <c r="H113" s="14"/>
      <c r="I113" s="15"/>
      <c r="J113" s="77"/>
      <c r="K113" s="92"/>
    </row>
    <row r="114" spans="1:11" ht="12.75" x14ac:dyDescent="0.2">
      <c r="A114" s="14"/>
      <c r="B114" s="14"/>
      <c r="C114" s="14"/>
      <c r="D114" s="16"/>
      <c r="E114" s="16"/>
      <c r="F114" s="14"/>
      <c r="G114" s="14"/>
      <c r="H114" s="14"/>
      <c r="I114" s="15"/>
      <c r="J114" s="77"/>
      <c r="K114" s="92"/>
    </row>
    <row r="115" spans="1:11" ht="12.75" x14ac:dyDescent="0.2">
      <c r="A115" s="14"/>
      <c r="B115" s="14"/>
      <c r="C115" s="14"/>
      <c r="D115" s="16"/>
      <c r="E115" s="16"/>
      <c r="F115" s="14"/>
      <c r="G115" s="14"/>
      <c r="H115" s="14"/>
      <c r="I115" s="15"/>
      <c r="J115" s="77"/>
      <c r="K115" s="92"/>
    </row>
    <row r="116" spans="1:11" ht="12.75" x14ac:dyDescent="0.2">
      <c r="A116" s="14"/>
      <c r="B116" s="14"/>
      <c r="C116" s="14"/>
      <c r="D116" s="16"/>
      <c r="E116" s="16"/>
      <c r="F116" s="14"/>
      <c r="G116" s="14"/>
      <c r="H116" s="14"/>
      <c r="I116" s="15"/>
      <c r="J116" s="77"/>
      <c r="K116" s="92"/>
    </row>
    <row r="117" spans="1:11" ht="12.75" x14ac:dyDescent="0.2">
      <c r="A117" s="14"/>
      <c r="B117" s="14"/>
      <c r="C117" s="14"/>
      <c r="D117" s="16"/>
      <c r="E117" s="16"/>
      <c r="F117" s="14"/>
      <c r="G117" s="14"/>
      <c r="H117" s="14"/>
      <c r="I117" s="15"/>
      <c r="J117" s="77"/>
      <c r="K117" s="92"/>
    </row>
    <row r="118" spans="1:11" ht="12.75" x14ac:dyDescent="0.2">
      <c r="A118" s="14"/>
      <c r="B118" s="14"/>
      <c r="C118" s="14"/>
      <c r="D118" s="16"/>
      <c r="E118" s="16"/>
      <c r="F118" s="14"/>
      <c r="G118" s="14"/>
      <c r="H118" s="14"/>
      <c r="I118" s="15"/>
      <c r="J118" s="77"/>
      <c r="K118" s="92"/>
    </row>
    <row r="119" spans="1:11" ht="12.75" x14ac:dyDescent="0.2">
      <c r="A119" s="14"/>
      <c r="B119" s="14"/>
      <c r="C119" s="14"/>
      <c r="D119" s="16"/>
      <c r="E119" s="16"/>
      <c r="F119" s="14"/>
      <c r="G119" s="14"/>
      <c r="H119" s="14"/>
      <c r="I119" s="15"/>
      <c r="J119" s="77"/>
      <c r="K119" s="92"/>
    </row>
    <row r="120" spans="1:11" ht="12.75" x14ac:dyDescent="0.2">
      <c r="A120" s="14"/>
      <c r="B120" s="14"/>
      <c r="C120" s="14"/>
      <c r="D120" s="16"/>
      <c r="E120" s="16"/>
      <c r="F120" s="14"/>
      <c r="G120" s="14"/>
      <c r="H120" s="14"/>
      <c r="I120" s="15"/>
      <c r="J120" s="77"/>
      <c r="K120" s="92"/>
    </row>
    <row r="121" spans="1:11" ht="12.75" x14ac:dyDescent="0.2">
      <c r="A121" s="14"/>
      <c r="B121" s="14"/>
      <c r="C121" s="14"/>
      <c r="D121" s="16"/>
      <c r="E121" s="16"/>
      <c r="F121" s="14"/>
      <c r="G121" s="14"/>
      <c r="H121" s="14"/>
      <c r="I121" s="15"/>
      <c r="J121" s="77"/>
      <c r="K121" s="92"/>
    </row>
    <row r="122" spans="1:11" ht="12.75" x14ac:dyDescent="0.2">
      <c r="A122" s="14"/>
      <c r="B122" s="14"/>
      <c r="C122" s="14"/>
      <c r="D122" s="16"/>
      <c r="E122" s="16"/>
      <c r="F122" s="14"/>
      <c r="G122" s="14"/>
      <c r="H122" s="14"/>
      <c r="I122" s="15"/>
      <c r="J122" s="77"/>
      <c r="K122" s="92"/>
    </row>
    <row r="123" spans="1:11" ht="12.75" x14ac:dyDescent="0.2">
      <c r="A123" s="14"/>
      <c r="B123" s="14"/>
      <c r="C123" s="14"/>
      <c r="D123" s="16"/>
      <c r="E123" s="16"/>
      <c r="F123" s="14"/>
      <c r="G123" s="14"/>
      <c r="H123" s="14"/>
      <c r="I123" s="15"/>
      <c r="J123" s="77"/>
      <c r="K123" s="92"/>
    </row>
    <row r="124" spans="1:11" ht="12.75" x14ac:dyDescent="0.2">
      <c r="A124" s="14"/>
      <c r="B124" s="14"/>
      <c r="C124" s="14"/>
      <c r="D124" s="16"/>
      <c r="E124" s="16"/>
      <c r="F124" s="14"/>
      <c r="G124" s="14"/>
      <c r="H124" s="14"/>
      <c r="I124" s="15"/>
      <c r="J124" s="77"/>
      <c r="K124" s="92"/>
    </row>
    <row r="125" spans="1:11" ht="12.75" x14ac:dyDescent="0.2">
      <c r="A125" s="14"/>
      <c r="B125" s="14"/>
      <c r="C125" s="14"/>
      <c r="D125" s="16"/>
      <c r="E125" s="16"/>
      <c r="F125" s="14"/>
      <c r="G125" s="14"/>
      <c r="H125" s="14"/>
      <c r="I125" s="15"/>
      <c r="J125" s="77"/>
      <c r="K125" s="92"/>
    </row>
    <row r="126" spans="1:11" ht="12.75" x14ac:dyDescent="0.2">
      <c r="A126" s="14"/>
      <c r="B126" s="14"/>
      <c r="C126" s="14"/>
      <c r="D126" s="16"/>
      <c r="E126" s="16"/>
      <c r="F126" s="14"/>
      <c r="G126" s="14"/>
      <c r="H126" s="14"/>
      <c r="I126" s="15"/>
      <c r="J126" s="77"/>
      <c r="K126" s="92"/>
    </row>
    <row r="127" spans="1:11" ht="12.75" x14ac:dyDescent="0.2">
      <c r="A127" s="14"/>
      <c r="B127" s="14"/>
      <c r="C127" s="14"/>
      <c r="D127" s="16"/>
      <c r="E127" s="16"/>
      <c r="F127" s="14"/>
      <c r="G127" s="14"/>
      <c r="H127" s="14"/>
      <c r="I127" s="15"/>
      <c r="J127" s="77"/>
      <c r="K127" s="92"/>
    </row>
    <row r="128" spans="1:11" ht="12.75" x14ac:dyDescent="0.2">
      <c r="A128" s="14"/>
      <c r="B128" s="14"/>
      <c r="C128" s="14"/>
      <c r="D128" s="16"/>
      <c r="E128" s="16"/>
      <c r="F128" s="14"/>
      <c r="G128" s="14"/>
      <c r="H128" s="14"/>
      <c r="I128" s="15"/>
      <c r="J128" s="77"/>
      <c r="K128" s="92"/>
    </row>
    <row r="129" spans="1:11" ht="12.75" x14ac:dyDescent="0.2">
      <c r="A129" s="14"/>
      <c r="B129" s="14"/>
      <c r="C129" s="14"/>
      <c r="D129" s="16"/>
      <c r="E129" s="16"/>
      <c r="F129" s="14"/>
      <c r="G129" s="14"/>
      <c r="H129" s="14"/>
      <c r="I129" s="15"/>
      <c r="J129" s="77"/>
      <c r="K129" s="92"/>
    </row>
    <row r="130" spans="1:11" ht="12.75" x14ac:dyDescent="0.2">
      <c r="A130" s="14"/>
      <c r="B130" s="14"/>
      <c r="C130" s="14"/>
      <c r="D130" s="16"/>
      <c r="E130" s="16"/>
      <c r="F130" s="14"/>
      <c r="G130" s="14"/>
      <c r="H130" s="14"/>
      <c r="I130" s="15"/>
      <c r="J130" s="77"/>
      <c r="K130" s="92"/>
    </row>
    <row r="131" spans="1:11" ht="12.75" x14ac:dyDescent="0.2">
      <c r="A131" s="14"/>
      <c r="B131" s="14"/>
      <c r="C131" s="14"/>
      <c r="D131" s="16"/>
      <c r="E131" s="16"/>
      <c r="F131" s="14"/>
      <c r="G131" s="14"/>
      <c r="H131" s="14"/>
      <c r="I131" s="15"/>
      <c r="J131" s="77"/>
      <c r="K131" s="92"/>
    </row>
    <row r="132" spans="1:11" ht="12.75" x14ac:dyDescent="0.2">
      <c r="A132" s="14"/>
      <c r="B132" s="14"/>
      <c r="C132" s="14"/>
      <c r="D132" s="16"/>
      <c r="E132" s="16"/>
      <c r="F132" s="14"/>
      <c r="G132" s="14"/>
      <c r="H132" s="14"/>
      <c r="I132" s="15"/>
      <c r="J132" s="77"/>
      <c r="K132" s="92"/>
    </row>
    <row r="133" spans="1:11" ht="12.75" x14ac:dyDescent="0.2">
      <c r="A133" s="14"/>
      <c r="B133" s="14"/>
      <c r="C133" s="14"/>
      <c r="D133" s="16"/>
      <c r="E133" s="16"/>
      <c r="F133" s="14"/>
      <c r="G133" s="14"/>
      <c r="H133" s="14"/>
      <c r="I133" s="15"/>
      <c r="J133" s="77"/>
      <c r="K133" s="92"/>
    </row>
    <row r="134" spans="1:11" ht="12.75" x14ac:dyDescent="0.2">
      <c r="A134" s="14"/>
      <c r="B134" s="14"/>
      <c r="C134" s="14"/>
      <c r="D134" s="16"/>
      <c r="E134" s="16"/>
      <c r="F134" s="14"/>
      <c r="G134" s="14"/>
      <c r="H134" s="14"/>
      <c r="I134" s="15"/>
      <c r="J134" s="77"/>
      <c r="K134" s="92"/>
    </row>
    <row r="135" spans="1:11" ht="12.75" x14ac:dyDescent="0.2">
      <c r="A135" s="14"/>
      <c r="B135" s="14"/>
      <c r="C135" s="14"/>
      <c r="D135" s="16"/>
      <c r="E135" s="16"/>
      <c r="F135" s="14"/>
      <c r="G135" s="14"/>
      <c r="H135" s="14"/>
      <c r="I135" s="15"/>
      <c r="J135" s="77"/>
      <c r="K135" s="92"/>
    </row>
    <row r="136" spans="1:11" ht="12.75" x14ac:dyDescent="0.2">
      <c r="A136" s="14"/>
      <c r="B136" s="14"/>
      <c r="C136" s="14"/>
      <c r="D136" s="16"/>
      <c r="E136" s="16"/>
      <c r="F136" s="14"/>
      <c r="G136" s="14"/>
      <c r="H136" s="14"/>
      <c r="I136" s="15"/>
      <c r="J136" s="77"/>
      <c r="K136" s="92"/>
    </row>
    <row r="137" spans="1:11" ht="12.75" x14ac:dyDescent="0.2">
      <c r="A137" s="14"/>
      <c r="B137" s="14"/>
      <c r="C137" s="14"/>
      <c r="D137" s="16"/>
      <c r="E137" s="16"/>
      <c r="F137" s="14"/>
      <c r="G137" s="14"/>
      <c r="H137" s="14"/>
      <c r="I137" s="15"/>
      <c r="J137" s="77"/>
      <c r="K137" s="92"/>
    </row>
    <row r="138" spans="1:11" ht="12.75" x14ac:dyDescent="0.2">
      <c r="A138" s="14"/>
      <c r="B138" s="14"/>
      <c r="C138" s="14"/>
      <c r="D138" s="16"/>
      <c r="E138" s="16"/>
      <c r="F138" s="14"/>
      <c r="G138" s="14"/>
      <c r="H138" s="14"/>
      <c r="I138" s="15"/>
      <c r="J138" s="77"/>
      <c r="K138" s="92"/>
    </row>
    <row r="139" spans="1:11" ht="12.75" x14ac:dyDescent="0.2">
      <c r="A139" s="14"/>
      <c r="B139" s="14"/>
      <c r="C139" s="14"/>
      <c r="D139" s="16"/>
      <c r="E139" s="16"/>
      <c r="F139" s="14"/>
      <c r="G139" s="14"/>
      <c r="H139" s="14"/>
      <c r="I139" s="15"/>
      <c r="J139" s="77"/>
      <c r="K139" s="92"/>
    </row>
    <row r="140" spans="1:11" ht="12.75" x14ac:dyDescent="0.2">
      <c r="A140" s="14"/>
      <c r="B140" s="14"/>
      <c r="C140" s="14"/>
      <c r="D140" s="16"/>
      <c r="E140" s="16"/>
      <c r="F140" s="14"/>
      <c r="G140" s="14"/>
      <c r="H140" s="14"/>
      <c r="I140" s="15"/>
      <c r="J140" s="77"/>
      <c r="K140" s="92"/>
    </row>
    <row r="141" spans="1:11" ht="12.75" x14ac:dyDescent="0.2">
      <c r="A141" s="14"/>
      <c r="B141" s="14"/>
      <c r="C141" s="14"/>
      <c r="D141" s="16"/>
      <c r="E141" s="16"/>
      <c r="F141" s="14"/>
      <c r="G141" s="14"/>
      <c r="H141" s="14"/>
      <c r="I141" s="15"/>
      <c r="J141" s="77"/>
      <c r="K141" s="92"/>
    </row>
    <row r="142" spans="1:11" ht="12.75" x14ac:dyDescent="0.2">
      <c r="A142" s="14"/>
      <c r="B142" s="14"/>
      <c r="C142" s="14"/>
      <c r="D142" s="16"/>
      <c r="E142" s="16"/>
      <c r="F142" s="14"/>
      <c r="G142" s="14"/>
      <c r="H142" s="14"/>
      <c r="I142" s="15"/>
      <c r="J142" s="77"/>
      <c r="K142" s="92"/>
    </row>
    <row r="143" spans="1:11" ht="12.75" x14ac:dyDescent="0.2">
      <c r="A143" s="14"/>
      <c r="B143" s="14"/>
      <c r="C143" s="14"/>
      <c r="D143" s="16"/>
      <c r="E143" s="16"/>
      <c r="F143" s="14"/>
      <c r="G143" s="14"/>
      <c r="H143" s="14"/>
      <c r="I143" s="15"/>
      <c r="J143" s="77"/>
      <c r="K143" s="92"/>
    </row>
    <row r="144" spans="1:11" ht="12.75" x14ac:dyDescent="0.2">
      <c r="A144" s="14"/>
      <c r="B144" s="14"/>
      <c r="C144" s="14"/>
      <c r="D144" s="16"/>
      <c r="E144" s="16"/>
      <c r="F144" s="14"/>
      <c r="G144" s="14"/>
      <c r="H144" s="14"/>
      <c r="I144" s="15"/>
      <c r="J144" s="77"/>
      <c r="K144" s="92"/>
    </row>
    <row r="145" spans="1:11" ht="12.75" x14ac:dyDescent="0.2">
      <c r="A145" s="14"/>
      <c r="B145" s="14"/>
      <c r="C145" s="14"/>
      <c r="D145" s="16"/>
      <c r="E145" s="16"/>
      <c r="F145" s="14"/>
      <c r="G145" s="14"/>
      <c r="H145" s="14"/>
      <c r="I145" s="15"/>
      <c r="J145" s="77"/>
      <c r="K145" s="92"/>
    </row>
    <row r="146" spans="1:11" ht="12.75" x14ac:dyDescent="0.2">
      <c r="A146" s="14"/>
      <c r="B146" s="14"/>
      <c r="C146" s="14"/>
      <c r="D146" s="16"/>
      <c r="E146" s="16"/>
      <c r="F146" s="14"/>
      <c r="G146" s="14"/>
      <c r="H146" s="14"/>
      <c r="I146" s="15"/>
      <c r="J146" s="77"/>
      <c r="K146" s="92"/>
    </row>
    <row r="147" spans="1:11" ht="12.75" x14ac:dyDescent="0.2">
      <c r="A147" s="14"/>
      <c r="B147" s="14"/>
      <c r="C147" s="14"/>
      <c r="D147" s="16"/>
      <c r="E147" s="16"/>
      <c r="F147" s="14"/>
      <c r="G147" s="14"/>
      <c r="H147" s="14"/>
      <c r="I147" s="15"/>
      <c r="J147" s="77"/>
      <c r="K147" s="92"/>
    </row>
    <row r="148" spans="1:11" ht="12.75" x14ac:dyDescent="0.2">
      <c r="A148" s="14"/>
      <c r="B148" s="14"/>
      <c r="C148" s="14"/>
      <c r="D148" s="16"/>
      <c r="E148" s="16"/>
      <c r="F148" s="14"/>
      <c r="G148" s="14"/>
      <c r="H148" s="14"/>
      <c r="I148" s="15"/>
      <c r="J148" s="77"/>
      <c r="K148" s="92"/>
    </row>
    <row r="149" spans="1:11" ht="12.75" x14ac:dyDescent="0.2">
      <c r="A149" s="14"/>
      <c r="B149" s="14"/>
      <c r="C149" s="14"/>
      <c r="D149" s="16"/>
      <c r="E149" s="16"/>
      <c r="F149" s="14"/>
      <c r="G149" s="14"/>
      <c r="H149" s="14"/>
      <c r="I149" s="15"/>
      <c r="J149" s="77"/>
      <c r="K149" s="92"/>
    </row>
    <row r="150" spans="1:11" ht="12.75" x14ac:dyDescent="0.2">
      <c r="A150" s="14"/>
      <c r="B150" s="14"/>
      <c r="C150" s="14"/>
      <c r="D150" s="16"/>
      <c r="E150" s="16"/>
      <c r="F150" s="14"/>
      <c r="G150" s="14"/>
      <c r="H150" s="14"/>
      <c r="I150" s="15"/>
      <c r="J150" s="77"/>
      <c r="K150" s="92"/>
    </row>
    <row r="151" spans="1:11" ht="12.75" x14ac:dyDescent="0.2">
      <c r="A151" s="14"/>
      <c r="B151" s="14"/>
      <c r="C151" s="14"/>
      <c r="D151" s="16"/>
      <c r="E151" s="16"/>
      <c r="F151" s="14"/>
      <c r="G151" s="14"/>
      <c r="H151" s="14"/>
      <c r="I151" s="15"/>
      <c r="J151" s="77"/>
      <c r="K151" s="92"/>
    </row>
    <row r="152" spans="1:11" ht="12.75" x14ac:dyDescent="0.2">
      <c r="A152" s="14"/>
      <c r="B152" s="14"/>
      <c r="C152" s="14"/>
      <c r="D152" s="16"/>
      <c r="E152" s="16"/>
      <c r="F152" s="14"/>
      <c r="G152" s="14"/>
      <c r="H152" s="14"/>
      <c r="I152" s="15"/>
      <c r="J152" s="77"/>
      <c r="K152" s="92"/>
    </row>
    <row r="153" spans="1:11" ht="12.75" x14ac:dyDescent="0.2">
      <c r="A153" s="14"/>
      <c r="B153" s="14"/>
      <c r="C153" s="14"/>
      <c r="D153" s="16"/>
      <c r="E153" s="16"/>
      <c r="F153" s="14"/>
      <c r="G153" s="14"/>
      <c r="H153" s="14"/>
      <c r="I153" s="15"/>
      <c r="J153" s="77"/>
      <c r="K153" s="92"/>
    </row>
    <row r="154" spans="1:11" ht="12.75" x14ac:dyDescent="0.2">
      <c r="A154" s="14"/>
      <c r="B154" s="14"/>
      <c r="C154" s="14"/>
      <c r="D154" s="16"/>
      <c r="E154" s="16"/>
      <c r="F154" s="14"/>
      <c r="G154" s="14"/>
      <c r="H154" s="14"/>
      <c r="I154" s="15"/>
      <c r="J154" s="77"/>
      <c r="K154" s="92"/>
    </row>
    <row r="155" spans="1:11" ht="12.75" x14ac:dyDescent="0.2">
      <c r="A155" s="14"/>
      <c r="B155" s="14"/>
      <c r="C155" s="14"/>
      <c r="D155" s="16"/>
      <c r="E155" s="16"/>
      <c r="F155" s="14"/>
      <c r="G155" s="14"/>
      <c r="H155" s="14"/>
      <c r="I155" s="15"/>
      <c r="J155" s="77"/>
      <c r="K155" s="92"/>
    </row>
    <row r="156" spans="1:11" ht="12.75" x14ac:dyDescent="0.2">
      <c r="A156" s="14"/>
      <c r="B156" s="14"/>
      <c r="C156" s="14"/>
      <c r="D156" s="16"/>
      <c r="E156" s="16"/>
      <c r="F156" s="14"/>
      <c r="G156" s="14"/>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103" priority="35" stopIfTrue="1">
      <formula>$A1055&lt;&gt;""</formula>
    </cfRule>
  </conditionalFormatting>
  <conditionalFormatting sqref="A1112:H1113">
    <cfRule type="expression" dxfId="102" priority="46" stopIfTrue="1">
      <formula>$A1112&lt;&gt;""</formula>
    </cfRule>
  </conditionalFormatting>
  <conditionalFormatting sqref="A107:J5000">
    <cfRule type="expression" dxfId="101" priority="6" stopIfTrue="1">
      <formula>$A107&lt;&gt;""</formula>
    </cfRule>
  </conditionalFormatting>
  <conditionalFormatting sqref="B472:E477">
    <cfRule type="expression" dxfId="100" priority="137" stopIfTrue="1">
      <formula>$A472&lt;&gt;""</formula>
    </cfRule>
  </conditionalFormatting>
  <conditionalFormatting sqref="B484:E488">
    <cfRule type="expression" dxfId="99" priority="172" stopIfTrue="1">
      <formula>$A484&lt;&gt;""</formula>
    </cfRule>
  </conditionalFormatting>
  <conditionalFormatting sqref="B689:E689">
    <cfRule type="expression" dxfId="98" priority="64" stopIfTrue="1">
      <formula>$A689&lt;&gt;""</formula>
    </cfRule>
  </conditionalFormatting>
  <conditionalFormatting sqref="B691:E691 H691:I691 B692:I693 B694:E699 H694:I699">
    <cfRule type="expression" dxfId="97" priority="24" stopIfTrue="1">
      <formula>$A691&lt;&gt;""</formula>
    </cfRule>
  </conditionalFormatting>
  <conditionalFormatting sqref="B701:E701 H701:I701">
    <cfRule type="expression" dxfId="96" priority="15" stopIfTrue="1">
      <formula>$A701&lt;&gt;""</formula>
    </cfRule>
  </conditionalFormatting>
  <conditionalFormatting sqref="B819:E819">
    <cfRule type="expression" dxfId="95" priority="87" stopIfTrue="1">
      <formula>$A819&lt;&gt;""</formula>
    </cfRule>
  </conditionalFormatting>
  <conditionalFormatting sqref="B1110:E1110">
    <cfRule type="expression" dxfId="94" priority="133" stopIfTrue="1">
      <formula>$A1110&lt;&gt;""</formula>
    </cfRule>
  </conditionalFormatting>
  <conditionalFormatting sqref="B1114:E1114">
    <cfRule type="expression" dxfId="93" priority="189" stopIfTrue="1">
      <formula>$A1114&lt;&gt;""</formula>
    </cfRule>
  </conditionalFormatting>
  <conditionalFormatting sqref="B1131:E1136">
    <cfRule type="expression" dxfId="92" priority="179" stopIfTrue="1">
      <formula>$A1131&lt;&gt;""</formula>
    </cfRule>
  </conditionalFormatting>
  <conditionalFormatting sqref="B1138:E1148">
    <cfRule type="expression" dxfId="91" priority="47" stopIfTrue="1">
      <formula>$A1138&lt;&gt;""</formula>
    </cfRule>
  </conditionalFormatting>
  <conditionalFormatting sqref="B1152:E1152">
    <cfRule type="expression" dxfId="90" priority="73" stopIfTrue="1">
      <formula>$A1152&lt;&gt;""</formula>
    </cfRule>
  </conditionalFormatting>
  <conditionalFormatting sqref="B1253:E1260 I1253:J1270">
    <cfRule type="expression" dxfId="89" priority="123" stopIfTrue="1">
      <formula>$A1253&lt;&gt;""</formula>
    </cfRule>
  </conditionalFormatting>
  <conditionalFormatting sqref="B1293:E1301">
    <cfRule type="expression" dxfId="88" priority="158" stopIfTrue="1">
      <formula>$A1293&lt;&gt;""</formula>
    </cfRule>
  </conditionalFormatting>
  <conditionalFormatting sqref="B1303:E1326">
    <cfRule type="expression" dxfId="87" priority="37" stopIfTrue="1">
      <formula>$A1303&lt;&gt;""</formula>
    </cfRule>
  </conditionalFormatting>
  <conditionalFormatting sqref="B1360:E1363">
    <cfRule type="expression" dxfId="86" priority="54" stopIfTrue="1">
      <formula>$A1360&lt;&gt;""</formula>
    </cfRule>
  </conditionalFormatting>
  <conditionalFormatting sqref="B1365:E1367">
    <cfRule type="expression" dxfId="85" priority="259" stopIfTrue="1">
      <formula>$A1365&lt;&gt;""</formula>
    </cfRule>
  </conditionalFormatting>
  <conditionalFormatting sqref="B1369:E1379">
    <cfRule type="expression" dxfId="84" priority="78" stopIfTrue="1">
      <formula>$A1369&lt;&gt;""</formula>
    </cfRule>
  </conditionalFormatting>
  <conditionalFormatting sqref="B1393:E1404">
    <cfRule type="expression" dxfId="83" priority="116" stopIfTrue="1">
      <formula>$A1393&lt;&gt;""</formula>
    </cfRule>
  </conditionalFormatting>
  <conditionalFormatting sqref="B1412:E1450">
    <cfRule type="expression" dxfId="82" priority="153" stopIfTrue="1">
      <formula>$A1412&lt;&gt;""</formula>
    </cfRule>
  </conditionalFormatting>
  <conditionalFormatting sqref="B1453:E1458">
    <cfRule type="expression" dxfId="81" priority="223" stopIfTrue="1">
      <formula>$A1453&lt;&gt;""</formula>
    </cfRule>
  </conditionalFormatting>
  <conditionalFormatting sqref="B489:G489">
    <cfRule type="expression" dxfId="80" priority="173" stopIfTrue="1">
      <formula>$A489&lt;&gt;""</formula>
    </cfRule>
  </conditionalFormatting>
  <conditionalFormatting sqref="B478:H483">
    <cfRule type="expression" dxfId="79" priority="193" stopIfTrue="1">
      <formula>$A478&lt;&gt;""</formula>
    </cfRule>
  </conditionalFormatting>
  <conditionalFormatting sqref="B490:H496">
    <cfRule type="expression" dxfId="78" priority="149" stopIfTrue="1">
      <formula>$A490&lt;&gt;""</formula>
    </cfRule>
  </conditionalFormatting>
  <conditionalFormatting sqref="B1067:H1082">
    <cfRule type="expression" dxfId="77" priority="219" stopIfTrue="1">
      <formula>$A1067&lt;&gt;""</formula>
    </cfRule>
  </conditionalFormatting>
  <conditionalFormatting sqref="B1272:H1274 B1275:E1288 H1275:H1288">
    <cfRule type="expression" dxfId="76" priority="148" stopIfTrue="1">
      <formula>$A1272&lt;&gt;""</formula>
    </cfRule>
  </conditionalFormatting>
  <conditionalFormatting sqref="B1290:H1292">
    <cfRule type="expression" dxfId="75" priority="43" stopIfTrue="1">
      <formula>$A1290&lt;&gt;""</formula>
    </cfRule>
  </conditionalFormatting>
  <conditionalFormatting sqref="B1364:H1364">
    <cfRule type="expression" dxfId="74" priority="289" stopIfTrue="1">
      <formula>$A1364&lt;&gt;""</formula>
    </cfRule>
  </conditionalFormatting>
  <conditionalFormatting sqref="B1380:H1385">
    <cfRule type="expression" dxfId="73" priority="17" stopIfTrue="1">
      <formula>$A1380&lt;&gt;""</formula>
    </cfRule>
  </conditionalFormatting>
  <conditionalFormatting sqref="B1410:H1411">
    <cfRule type="expression" dxfId="72" priority="196" stopIfTrue="1">
      <formula>$A1410&lt;&gt;""</formula>
    </cfRule>
  </conditionalFormatting>
  <conditionalFormatting sqref="B175:I189 I190:I227 B190:E241">
    <cfRule type="expression" dxfId="71" priority="246" stopIfTrue="1">
      <formula>$A175&lt;&gt;""</formula>
    </cfRule>
  </conditionalFormatting>
  <conditionalFormatting sqref="B242:I242 B243:E275">
    <cfRule type="expression" dxfId="70" priority="260" stopIfTrue="1">
      <formula>$A242&lt;&gt;""</formula>
    </cfRule>
  </conditionalFormatting>
  <conditionalFormatting sqref="B276:I320">
    <cfRule type="expression" dxfId="69" priority="93" stopIfTrue="1">
      <formula>$A276&lt;&gt;""</formula>
    </cfRule>
  </conditionalFormatting>
  <conditionalFormatting sqref="B497:I499">
    <cfRule type="expression" dxfId="68" priority="95" stopIfTrue="1">
      <formula>$A497&lt;&gt;""</formula>
    </cfRule>
  </conditionalFormatting>
  <conditionalFormatting sqref="B645:I688">
    <cfRule type="expression" dxfId="67" priority="256" stopIfTrue="1">
      <formula>$A645&lt;&gt;""</formula>
    </cfRule>
  </conditionalFormatting>
  <conditionalFormatting sqref="B690:I690">
    <cfRule type="expression" dxfId="66" priority="22" stopIfTrue="1">
      <formula>$A690&lt;&gt;""</formula>
    </cfRule>
  </conditionalFormatting>
  <conditionalFormatting sqref="B1137:I1137">
    <cfRule type="expression" dxfId="65" priority="147" stopIfTrue="1">
      <formula>$A1137&lt;&gt;""</formula>
    </cfRule>
  </conditionalFormatting>
  <conditionalFormatting sqref="B1149:I1151">
    <cfRule type="expression" dxfId="64" priority="16" stopIfTrue="1">
      <formula>$A1149&lt;&gt;""</formula>
    </cfRule>
  </conditionalFormatting>
  <conditionalFormatting sqref="B1153:I1157">
    <cfRule type="expression" dxfId="63" priority="18" stopIfTrue="1">
      <formula>$A1153&lt;&gt;""</formula>
    </cfRule>
  </conditionalFormatting>
  <conditionalFormatting sqref="B1271:I1271 I1272:I1288">
    <cfRule type="expression" dxfId="62" priority="151" stopIfTrue="1">
      <formula>$A1271&lt;&gt;""</formula>
    </cfRule>
  </conditionalFormatting>
  <conditionalFormatting sqref="B1368:I1368">
    <cfRule type="expression" dxfId="61" priority="146" stopIfTrue="1">
      <formula>$A1368&lt;&gt;""</formula>
    </cfRule>
  </conditionalFormatting>
  <conditionalFormatting sqref="B135:J163">
    <cfRule type="expression" dxfId="60" priority="69" stopIfTrue="1">
      <formula>$A135&lt;&gt;""</formula>
    </cfRule>
  </conditionalFormatting>
  <conditionalFormatting sqref="B360:J420">
    <cfRule type="expression" dxfId="59" priority="261" stopIfTrue="1">
      <formula>$A360&lt;&gt;""</formula>
    </cfRule>
  </conditionalFormatting>
  <conditionalFormatting sqref="B457:J458">
    <cfRule type="expression" dxfId="58" priority="222" stopIfTrue="1">
      <formula>$A457&lt;&gt;""</formula>
    </cfRule>
  </conditionalFormatting>
  <conditionalFormatting sqref="B599:J625">
    <cfRule type="expression" dxfId="57" priority="2" stopIfTrue="1">
      <formula>$A599&lt;&gt;""</formula>
    </cfRule>
  </conditionalFormatting>
  <conditionalFormatting sqref="B1053:J1054">
    <cfRule type="expression" dxfId="56" priority="217" stopIfTrue="1">
      <formula>$A1053&lt;&gt;""</formula>
    </cfRule>
  </conditionalFormatting>
  <conditionalFormatting sqref="B1127:J1130">
    <cfRule type="expression" dxfId="55" priority="7" stopIfTrue="1">
      <formula>$A1127&lt;&gt;""</formula>
    </cfRule>
  </conditionalFormatting>
  <conditionalFormatting sqref="B1158:J1252">
    <cfRule type="expression" dxfId="54" priority="33" stopIfTrue="1">
      <formula>$A1158&lt;&gt;""</formula>
    </cfRule>
  </conditionalFormatting>
  <conditionalFormatting sqref="B1406:J1406">
    <cfRule type="expression" dxfId="53" priority="198" stopIfTrue="1">
      <formula>$A1406&lt;&gt;""</formula>
    </cfRule>
  </conditionalFormatting>
  <conditionalFormatting sqref="B1461:J4374">
    <cfRule type="expression" dxfId="52" priority="42" stopIfTrue="1">
      <formula>$A1461&lt;&gt;""</formula>
    </cfRule>
  </conditionalFormatting>
  <conditionalFormatting sqref="F191:H195">
    <cfRule type="expression" dxfId="51" priority="124" stopIfTrue="1">
      <formula>$A191&lt;&gt;""</formula>
    </cfRule>
  </conditionalFormatting>
  <conditionalFormatting sqref="F198:H199">
    <cfRule type="expression" dxfId="50" priority="118" stopIfTrue="1">
      <formula>$A198&lt;&gt;""</formula>
    </cfRule>
  </conditionalFormatting>
  <conditionalFormatting sqref="F472:H473">
    <cfRule type="expression" dxfId="49" priority="139" stopIfTrue="1">
      <formula>$A472&lt;&gt;""</formula>
    </cfRule>
  </conditionalFormatting>
  <conditionalFormatting sqref="F476:H477">
    <cfRule type="expression" dxfId="48" priority="229" stopIfTrue="1">
      <formula>$A476&lt;&gt;""</formula>
    </cfRule>
  </conditionalFormatting>
  <conditionalFormatting sqref="F484:H486 H487:H489">
    <cfRule type="expression" dxfId="47" priority="171" stopIfTrue="1">
      <formula>$A484&lt;&gt;""</formula>
    </cfRule>
  </conditionalFormatting>
  <conditionalFormatting sqref="F1131:H1131">
    <cfRule type="expression" dxfId="46" priority="280" stopIfTrue="1">
      <formula>$A1131&lt;&gt;""</formula>
    </cfRule>
  </conditionalFormatting>
  <conditionalFormatting sqref="F1255:H1260">
    <cfRule type="expression" dxfId="45" priority="122" stopIfTrue="1">
      <formula>$A1255&lt;&gt;""</formula>
    </cfRule>
  </conditionalFormatting>
  <conditionalFormatting sqref="F170:I172">
    <cfRule type="expression" dxfId="44" priority="250" stopIfTrue="1">
      <formula>$A170&lt;&gt;""</formula>
    </cfRule>
  </conditionalFormatting>
  <conditionalFormatting sqref="F247:I247">
    <cfRule type="expression" dxfId="43"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42" priority="290" stopIfTrue="1">
      <formula>$A164&lt;&gt;""</formula>
    </cfRule>
  </conditionalFormatting>
  <conditionalFormatting sqref="H190">
    <cfRule type="expression" dxfId="41" priority="130" stopIfTrue="1">
      <formula>$A190&lt;&gt;""</formula>
    </cfRule>
  </conditionalFormatting>
  <conditionalFormatting sqref="H196:H197">
    <cfRule type="expression" dxfId="40" priority="119" stopIfTrue="1">
      <formula>$A196&lt;&gt;""</formula>
    </cfRule>
  </conditionalFormatting>
  <conditionalFormatting sqref="H200:H228">
    <cfRule type="expression" dxfId="39" priority="9" stopIfTrue="1">
      <formula>$A200&lt;&gt;""</formula>
    </cfRule>
  </conditionalFormatting>
  <conditionalFormatting sqref="H474:H475">
    <cfRule type="expression" dxfId="38" priority="143" stopIfTrue="1">
      <formula>$A474&lt;&gt;""</formula>
    </cfRule>
  </conditionalFormatting>
  <conditionalFormatting sqref="H1132:H1136">
    <cfRule type="expression" dxfId="37" priority="181" stopIfTrue="1">
      <formula>$A1132&lt;&gt;""</formula>
    </cfRule>
  </conditionalFormatting>
  <conditionalFormatting sqref="H1254">
    <cfRule type="expression" dxfId="36" priority="192" stopIfTrue="1">
      <formula>$A1254&lt;&gt;""</formula>
    </cfRule>
  </conditionalFormatting>
  <conditionalFormatting sqref="H1293:H1301">
    <cfRule type="expression" dxfId="35" priority="160" stopIfTrue="1">
      <formula>$A1293&lt;&gt;""</formula>
    </cfRule>
  </conditionalFormatting>
  <conditionalFormatting sqref="H1303:H1326">
    <cfRule type="expression" dxfId="34" priority="39" stopIfTrue="1">
      <formula>$A1303&lt;&gt;""</formula>
    </cfRule>
  </conditionalFormatting>
  <conditionalFormatting sqref="H1365:H1367">
    <cfRule type="expression" dxfId="33" priority="258" stopIfTrue="1">
      <formula>$A1365&lt;&gt;""</formula>
    </cfRule>
  </conditionalFormatting>
  <conditionalFormatting sqref="H1369:H1379">
    <cfRule type="expression" dxfId="32" priority="19" stopIfTrue="1">
      <formula>$A1369&lt;&gt;""</formula>
    </cfRule>
  </conditionalFormatting>
  <conditionalFormatting sqref="H1412">
    <cfRule type="expression" dxfId="31" priority="155" stopIfTrue="1">
      <formula>$A1412&lt;&gt;""</formula>
    </cfRule>
  </conditionalFormatting>
  <conditionalFormatting sqref="H1453:H1458">
    <cfRule type="expression" dxfId="30" priority="225" stopIfTrue="1">
      <formula>$A1453&lt;&gt;""</formula>
    </cfRule>
  </conditionalFormatting>
  <conditionalFormatting sqref="H173:I174">
    <cfRule type="expression" dxfId="29" priority="247" stopIfTrue="1">
      <formula>$A173&lt;&gt;""</formula>
    </cfRule>
  </conditionalFormatting>
  <conditionalFormatting sqref="H243:I246">
    <cfRule type="expression" dxfId="28" priority="249" stopIfTrue="1">
      <formula>$A243&lt;&gt;""</formula>
    </cfRule>
  </conditionalFormatting>
  <conditionalFormatting sqref="H248:I248">
    <cfRule type="expression" dxfId="27" priority="125" stopIfTrue="1">
      <formula>$A248&lt;&gt;""</formula>
    </cfRule>
  </conditionalFormatting>
  <conditionalFormatting sqref="H689:I689">
    <cfRule type="expression" dxfId="26" priority="66" stopIfTrue="1">
      <formula>$A689&lt;&gt;""</formula>
    </cfRule>
  </conditionalFormatting>
  <conditionalFormatting sqref="H1138:I1148">
    <cfRule type="expression" dxfId="25" priority="50" stopIfTrue="1">
      <formula>$A1138&lt;&gt;""</formula>
    </cfRule>
  </conditionalFormatting>
  <conditionalFormatting sqref="H1152:I1152">
    <cfRule type="expression" dxfId="24" priority="76" stopIfTrue="1">
      <formula>$A1152&lt;&gt;""</formula>
    </cfRule>
  </conditionalFormatting>
  <conditionalFormatting sqref="H1110:J1110">
    <cfRule type="expression" dxfId="23" priority="132" stopIfTrue="1">
      <formula>$A1110&lt;&gt;""</formula>
    </cfRule>
  </conditionalFormatting>
  <conditionalFormatting sqref="H1360:J1363">
    <cfRule type="expression" dxfId="22" priority="55" stopIfTrue="1">
      <formula>$A1360&lt;&gt;""</formula>
    </cfRule>
  </conditionalFormatting>
  <conditionalFormatting sqref="H1393:J1404">
    <cfRule type="expression" dxfId="21" priority="14" stopIfTrue="1">
      <formula>$A1393&lt;&gt;""</formula>
    </cfRule>
  </conditionalFormatting>
  <conditionalFormatting sqref="I472:I496">
    <cfRule type="expression" dxfId="20" priority="140" stopIfTrue="1">
      <formula>$A472&lt;&gt;""</formula>
    </cfRule>
  </conditionalFormatting>
  <conditionalFormatting sqref="I1369:I1385">
    <cfRule type="expression" dxfId="19" priority="82" stopIfTrue="1">
      <formula>$A1369&lt;&gt;""</formula>
    </cfRule>
  </conditionalFormatting>
  <conditionalFormatting sqref="I1290:J1359">
    <cfRule type="expression" dxfId="18" priority="162" stopIfTrue="1">
      <formula>$A1290&lt;&gt;""</formula>
    </cfRule>
  </conditionalFormatting>
  <conditionalFormatting sqref="I1410:J1447">
    <cfRule type="expression" dxfId="17" priority="157" stopIfTrue="1">
      <formula>$A1410&lt;&gt;""</formula>
    </cfRule>
  </conditionalFormatting>
  <conditionalFormatting sqref="I1451:J1458">
    <cfRule type="expression" dxfId="16" priority="255" stopIfTrue="1">
      <formula>$A1451&lt;&gt;""</formula>
    </cfRule>
  </conditionalFormatting>
  <conditionalFormatting sqref="J1137:J1157">
    <cfRule type="expression" dxfId="15"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2">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2">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2">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2">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2">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2">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2">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45"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2">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2">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2">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2">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2">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2">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2">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2">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2">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2">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2">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2">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2">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2">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2.75" x14ac:dyDescent="0.2">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2.75" x14ac:dyDescent="0.2">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2">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2">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2">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2.75" x14ac:dyDescent="0.2">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2">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2">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2">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2">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2">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2">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2">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2">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2">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2">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2">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2.75" x14ac:dyDescent="0.2">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2.75" x14ac:dyDescent="0.2">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2">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2">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2">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2">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2">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2">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2">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2">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2">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2">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2">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2.75" x14ac:dyDescent="0.2">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2">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2">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2">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2">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2.75" x14ac:dyDescent="0.2">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2">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2">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2">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2">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2">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2">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2.75" x14ac:dyDescent="0.2">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2.75" x14ac:dyDescent="0.2">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2">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2.75" x14ac:dyDescent="0.2">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2.5" x14ac:dyDescent="0.2">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2.5" x14ac:dyDescent="0.2">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2">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2">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x14ac:dyDescent="0.2">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7"/>
    </row>
    <row r="105" spans="1:16" x14ac:dyDescent="0.2">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x14ac:dyDescent="0.2">
      <c r="A106" s="198" t="s">
        <v>1912</v>
      </c>
      <c r="B106" s="199" t="s">
        <v>1913</v>
      </c>
      <c r="C106" s="200" t="s">
        <v>423</v>
      </c>
      <c r="D106" s="199" t="s">
        <v>1914</v>
      </c>
      <c r="E106" s="199" t="s">
        <v>430</v>
      </c>
      <c r="F106" s="199" t="s">
        <v>437</v>
      </c>
      <c r="G106" s="318" t="s">
        <v>1915</v>
      </c>
      <c r="H106" s="199" t="s">
        <v>1916</v>
      </c>
      <c r="I106" s="199" t="s">
        <v>1917</v>
      </c>
      <c r="J106" s="199" t="s">
        <v>427</v>
      </c>
      <c r="K106" s="199" t="s">
        <v>1917</v>
      </c>
      <c r="L106" s="201">
        <v>421903919943</v>
      </c>
      <c r="M106" s="199" t="s">
        <v>1918</v>
      </c>
      <c r="N106" s="199"/>
      <c r="O106" s="199"/>
      <c r="P106" s="199"/>
    </row>
    <row r="107" spans="1:16" x14ac:dyDescent="0.2">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2">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x14ac:dyDescent="0.2">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x14ac:dyDescent="0.2">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x14ac:dyDescent="0.2">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x14ac:dyDescent="0.2">
      <c r="A112" s="198" t="s">
        <v>569</v>
      </c>
      <c r="B112" s="199" t="s">
        <v>570</v>
      </c>
      <c r="C112" s="200" t="s">
        <v>423</v>
      </c>
      <c r="D112" s="199" t="s">
        <v>571</v>
      </c>
      <c r="E112" s="199" t="s">
        <v>428</v>
      </c>
      <c r="F112" s="199" t="s">
        <v>429</v>
      </c>
      <c r="G112" s="199" t="s">
        <v>572</v>
      </c>
      <c r="H112" s="199" t="s">
        <v>1415</v>
      </c>
      <c r="I112" s="199" t="s">
        <v>573</v>
      </c>
      <c r="J112" s="199" t="s">
        <v>509</v>
      </c>
      <c r="K112" s="199" t="s">
        <v>573</v>
      </c>
      <c r="L112" s="316">
        <v>421905380634</v>
      </c>
      <c r="M112" s="319" t="s">
        <v>574</v>
      </c>
      <c r="N112" s="199"/>
      <c r="O112" s="199"/>
      <c r="P112" s="319" t="s">
        <v>1416</v>
      </c>
    </row>
    <row r="113" spans="1:16" ht="22.5" x14ac:dyDescent="0.2">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2.75" x14ac:dyDescent="0.2">
      <c r="A114" s="198" t="s">
        <v>582</v>
      </c>
      <c r="B114" s="199" t="s">
        <v>583</v>
      </c>
      <c r="C114" s="200" t="s">
        <v>423</v>
      </c>
      <c r="D114" s="200" t="s">
        <v>474</v>
      </c>
      <c r="E114" s="199" t="s">
        <v>430</v>
      </c>
      <c r="F114" s="199" t="s">
        <v>525</v>
      </c>
      <c r="G114" s="199" t="s">
        <v>584</v>
      </c>
      <c r="H114" s="312" t="s">
        <v>1936</v>
      </c>
      <c r="I114" s="199" t="s">
        <v>1937</v>
      </c>
      <c r="J114" s="199" t="s">
        <v>427</v>
      </c>
      <c r="K114" s="275" t="s">
        <v>585</v>
      </c>
      <c r="L114" s="316">
        <v>421905659739</v>
      </c>
      <c r="M114" s="199" t="s">
        <v>586</v>
      </c>
      <c r="N114" s="310"/>
      <c r="O114" s="199"/>
      <c r="P114" s="200"/>
    </row>
    <row r="115" spans="1:16" x14ac:dyDescent="0.2">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2">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x14ac:dyDescent="0.2">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2">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2">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x14ac:dyDescent="0.2">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x14ac:dyDescent="0.2">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2">
      <c r="A122" s="198" t="s">
        <v>619</v>
      </c>
      <c r="B122" s="199" t="s">
        <v>620</v>
      </c>
      <c r="C122" s="200" t="s">
        <v>423</v>
      </c>
      <c r="D122" s="200" t="s">
        <v>621</v>
      </c>
      <c r="E122" s="200" t="s">
        <v>430</v>
      </c>
      <c r="F122" s="200" t="s">
        <v>622</v>
      </c>
      <c r="G122" s="320" t="s">
        <v>1370</v>
      </c>
      <c r="H122" s="265" t="s">
        <v>1371</v>
      </c>
      <c r="I122" s="200" t="s">
        <v>623</v>
      </c>
      <c r="J122" s="200" t="s">
        <v>427</v>
      </c>
      <c r="K122" s="200" t="s">
        <v>2704</v>
      </c>
      <c r="L122" s="201">
        <v>421905936379</v>
      </c>
      <c r="M122" s="200" t="s">
        <v>624</v>
      </c>
      <c r="N122" s="199"/>
      <c r="O122" s="200"/>
      <c r="P122" s="199"/>
    </row>
    <row r="123" spans="1:16" x14ac:dyDescent="0.2">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2">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2">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2">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2">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2">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2.75" x14ac:dyDescent="0.2">
      <c r="A129" s="198" t="s">
        <v>1955</v>
      </c>
      <c r="B129" s="199" t="s">
        <v>1956</v>
      </c>
      <c r="C129" s="200" t="s">
        <v>423</v>
      </c>
      <c r="D129" s="200" t="s">
        <v>474</v>
      </c>
      <c r="E129" s="199" t="s">
        <v>430</v>
      </c>
      <c r="F129" s="199" t="s">
        <v>475</v>
      </c>
      <c r="G129" s="321" t="s">
        <v>1957</v>
      </c>
      <c r="H129" s="321" t="s">
        <v>1958</v>
      </c>
      <c r="I129" s="199" t="s">
        <v>1959</v>
      </c>
      <c r="J129" s="199" t="s">
        <v>425</v>
      </c>
      <c r="K129" s="199" t="s">
        <v>1960</v>
      </c>
      <c r="L129" s="201">
        <v>421904260194</v>
      </c>
      <c r="M129" s="199" t="s">
        <v>1961</v>
      </c>
      <c r="N129" s="199"/>
      <c r="O129" s="199"/>
      <c r="P129" s="199"/>
    </row>
    <row r="130" spans="1:16" ht="12.75" x14ac:dyDescent="0.2">
      <c r="A130" s="198" t="s">
        <v>670</v>
      </c>
      <c r="B130" s="199" t="s">
        <v>671</v>
      </c>
      <c r="C130" s="200" t="s">
        <v>423</v>
      </c>
      <c r="D130" s="200" t="s">
        <v>474</v>
      </c>
      <c r="E130" s="199" t="s">
        <v>430</v>
      </c>
      <c r="F130" s="200" t="s">
        <v>525</v>
      </c>
      <c r="G130" s="312" t="s">
        <v>2705</v>
      </c>
      <c r="H130" s="199" t="s">
        <v>2706</v>
      </c>
      <c r="I130" s="199" t="s">
        <v>2707</v>
      </c>
      <c r="J130" s="199" t="s">
        <v>425</v>
      </c>
      <c r="K130" s="199" t="s">
        <v>2707</v>
      </c>
      <c r="L130" s="201">
        <v>421910161266</v>
      </c>
      <c r="M130" s="199" t="s">
        <v>672</v>
      </c>
      <c r="N130" s="200"/>
      <c r="O130" s="200"/>
      <c r="P130" s="200"/>
    </row>
    <row r="131" spans="1:16" x14ac:dyDescent="0.2">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2">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x14ac:dyDescent="0.2">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2">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x14ac:dyDescent="0.2">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2">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x14ac:dyDescent="0.2">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1434</v>
      </c>
      <c r="P137" s="199"/>
    </row>
    <row r="138" spans="1:16" x14ac:dyDescent="0.2">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2">
        <v>421905762340</v>
      </c>
      <c r="M138" s="277" t="s">
        <v>1973</v>
      </c>
      <c r="N138" s="277"/>
      <c r="O138" s="277"/>
      <c r="P138" s="277"/>
    </row>
    <row r="139" spans="1:16" x14ac:dyDescent="0.2">
      <c r="A139" s="203" t="s">
        <v>2709</v>
      </c>
      <c r="B139" s="285" t="s">
        <v>2710</v>
      </c>
      <c r="C139" s="285" t="s">
        <v>423</v>
      </c>
      <c r="D139" s="285" t="s">
        <v>2711</v>
      </c>
      <c r="E139" s="285" t="s">
        <v>436</v>
      </c>
      <c r="F139" s="285" t="s">
        <v>494</v>
      </c>
      <c r="G139" s="285" t="s">
        <v>2712</v>
      </c>
      <c r="H139" s="285" t="s">
        <v>496</v>
      </c>
      <c r="I139" s="285" t="s">
        <v>497</v>
      </c>
      <c r="J139" s="285" t="s">
        <v>425</v>
      </c>
      <c r="K139" s="285" t="s">
        <v>497</v>
      </c>
      <c r="L139" s="286">
        <v>421911361044</v>
      </c>
      <c r="M139" s="285" t="s">
        <v>2713</v>
      </c>
      <c r="N139" s="285"/>
      <c r="O139" s="285"/>
      <c r="P139" s="285"/>
    </row>
    <row r="140" spans="1:16" x14ac:dyDescent="0.2">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2">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2">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2">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x14ac:dyDescent="0.2">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2" t="s">
        <v>1442</v>
      </c>
      <c r="M144" s="277" t="s">
        <v>1443</v>
      </c>
      <c r="N144" s="277"/>
      <c r="O144" s="277"/>
      <c r="P144" s="277"/>
    </row>
    <row r="145" spans="1:16" x14ac:dyDescent="0.2">
      <c r="A145" s="203" t="s">
        <v>2714</v>
      </c>
      <c r="B145" s="285" t="s">
        <v>2715</v>
      </c>
      <c r="C145" s="285" t="s">
        <v>423</v>
      </c>
      <c r="D145" s="285" t="s">
        <v>953</v>
      </c>
      <c r="E145" s="285" t="s">
        <v>431</v>
      </c>
      <c r="F145" s="285" t="s">
        <v>2716</v>
      </c>
      <c r="G145" s="285" t="s">
        <v>2717</v>
      </c>
      <c r="H145" s="285" t="s">
        <v>2718</v>
      </c>
      <c r="I145" s="285" t="s">
        <v>2719</v>
      </c>
      <c r="J145" s="285" t="s">
        <v>2720</v>
      </c>
      <c r="K145" s="285" t="s">
        <v>2719</v>
      </c>
      <c r="L145" s="286">
        <v>421415073611</v>
      </c>
      <c r="M145" s="285" t="s">
        <v>2721</v>
      </c>
      <c r="N145" s="285"/>
      <c r="O145" s="285"/>
      <c r="P145" s="285"/>
    </row>
    <row r="146" spans="1:16" x14ac:dyDescent="0.2">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x14ac:dyDescent="0.2">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1444</v>
      </c>
    </row>
    <row r="148" spans="1:16" x14ac:dyDescent="0.2">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2">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2">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2">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2">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2">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2">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2">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x14ac:dyDescent="0.2">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x14ac:dyDescent="0.2">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2">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2">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x14ac:dyDescent="0.2">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x14ac:dyDescent="0.2">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6">
        <v>421915802888</v>
      </c>
      <c r="M161" s="200" t="s">
        <v>1981</v>
      </c>
      <c r="N161" s="200"/>
      <c r="O161" s="200"/>
      <c r="P161" s="200"/>
    </row>
    <row r="162" spans="1:16" x14ac:dyDescent="0.2">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x14ac:dyDescent="0.2">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2">
      <c r="A164" s="203" t="s">
        <v>868</v>
      </c>
      <c r="B164" s="285" t="s">
        <v>869</v>
      </c>
      <c r="C164" s="285" t="s">
        <v>423</v>
      </c>
      <c r="D164" s="285" t="s">
        <v>474</v>
      </c>
      <c r="E164" s="285" t="s">
        <v>430</v>
      </c>
      <c r="F164" s="285" t="s">
        <v>525</v>
      </c>
      <c r="G164" s="285" t="s">
        <v>870</v>
      </c>
      <c r="H164" s="285" t="s">
        <v>871</v>
      </c>
      <c r="I164" s="285" t="s">
        <v>1990</v>
      </c>
      <c r="J164" s="285" t="s">
        <v>872</v>
      </c>
      <c r="K164" s="285" t="s">
        <v>2723</v>
      </c>
      <c r="L164" s="286" t="s">
        <v>2724</v>
      </c>
      <c r="M164" s="285" t="s">
        <v>873</v>
      </c>
      <c r="N164" s="285"/>
      <c r="O164" s="285"/>
      <c r="P164" s="285"/>
    </row>
    <row r="165" spans="1:16" x14ac:dyDescent="0.2">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2">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x14ac:dyDescent="0.2">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2">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x14ac:dyDescent="0.2">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2">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2">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2">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x14ac:dyDescent="0.2">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2">
        <v>421905533719</v>
      </c>
      <c r="M173" s="277" t="s">
        <v>2725</v>
      </c>
      <c r="N173" s="277"/>
      <c r="O173" s="278"/>
      <c r="P173" s="277"/>
    </row>
    <row r="174" spans="1:16" x14ac:dyDescent="0.2">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2">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2">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x14ac:dyDescent="0.2">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2">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2">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x14ac:dyDescent="0.2">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2.5" x14ac:dyDescent="0.2">
      <c r="A181" s="178" t="s">
        <v>1453</v>
      </c>
      <c r="B181" s="318" t="s">
        <v>1454</v>
      </c>
      <c r="C181" s="200" t="s">
        <v>423</v>
      </c>
      <c r="D181" s="277" t="s">
        <v>1437</v>
      </c>
      <c r="E181" s="277" t="s">
        <v>430</v>
      </c>
      <c r="F181" s="277" t="s">
        <v>426</v>
      </c>
      <c r="G181" s="277" t="s">
        <v>1455</v>
      </c>
      <c r="H181" s="277" t="s">
        <v>1456</v>
      </c>
      <c r="I181" s="277" t="s">
        <v>1440</v>
      </c>
      <c r="J181" s="277" t="s">
        <v>425</v>
      </c>
      <c r="K181" s="277" t="s">
        <v>2018</v>
      </c>
      <c r="L181" s="323" t="s">
        <v>1457</v>
      </c>
      <c r="M181" s="277" t="s">
        <v>1458</v>
      </c>
      <c r="N181" s="277"/>
      <c r="O181" s="277"/>
      <c r="P181" s="277"/>
    </row>
    <row r="182" spans="1:16" x14ac:dyDescent="0.2">
      <c r="A182" s="178" t="s">
        <v>965</v>
      </c>
      <c r="B182" s="277" t="s">
        <v>966</v>
      </c>
      <c r="C182" s="277" t="s">
        <v>423</v>
      </c>
      <c r="D182" s="200" t="s">
        <v>1459</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x14ac:dyDescent="0.2">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2">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2.75" x14ac:dyDescent="0.2">
      <c r="A185" s="178" t="s">
        <v>2019</v>
      </c>
      <c r="B185" s="277" t="s">
        <v>2020</v>
      </c>
      <c r="C185" s="277" t="s">
        <v>423</v>
      </c>
      <c r="D185" s="200" t="s">
        <v>2021</v>
      </c>
      <c r="E185" s="277" t="s">
        <v>430</v>
      </c>
      <c r="F185" s="200" t="s">
        <v>2022</v>
      </c>
      <c r="G185" s="325" t="s">
        <v>2023</v>
      </c>
      <c r="H185" s="324" t="s">
        <v>2024</v>
      </c>
      <c r="I185" s="277" t="s">
        <v>2025</v>
      </c>
      <c r="J185" s="277" t="s">
        <v>2026</v>
      </c>
      <c r="K185" s="277" t="s">
        <v>2027</v>
      </c>
      <c r="L185" s="322">
        <v>421905283021</v>
      </c>
      <c r="M185" s="277" t="s">
        <v>2028</v>
      </c>
      <c r="N185" s="277"/>
      <c r="O185" s="277"/>
      <c r="P185" s="277"/>
    </row>
    <row r="186" spans="1:16" x14ac:dyDescent="0.2">
      <c r="A186" s="203" t="s">
        <v>2726</v>
      </c>
      <c r="B186" s="285" t="s">
        <v>2727</v>
      </c>
      <c r="C186" s="285" t="s">
        <v>2728</v>
      </c>
      <c r="D186" s="285" t="s">
        <v>2729</v>
      </c>
      <c r="E186" s="285" t="s">
        <v>2730</v>
      </c>
      <c r="F186" s="285" t="s">
        <v>2731</v>
      </c>
      <c r="G186" s="285" t="s">
        <v>2732</v>
      </c>
      <c r="H186" s="285" t="s">
        <v>2733</v>
      </c>
      <c r="I186" s="285" t="s">
        <v>2734</v>
      </c>
      <c r="J186" s="285" t="s">
        <v>2735</v>
      </c>
      <c r="K186" s="285" t="s">
        <v>2734</v>
      </c>
      <c r="L186" s="286">
        <v>421905365513</v>
      </c>
      <c r="M186" s="285" t="s">
        <v>2736</v>
      </c>
      <c r="N186" s="285"/>
      <c r="O186" s="285"/>
      <c r="P186" s="285"/>
    </row>
    <row r="187" spans="1:16" x14ac:dyDescent="0.2">
      <c r="A187" s="203" t="s">
        <v>2737</v>
      </c>
      <c r="B187" s="285" t="s">
        <v>2738</v>
      </c>
      <c r="C187" s="285" t="s">
        <v>423</v>
      </c>
      <c r="D187" s="285" t="s">
        <v>2739</v>
      </c>
      <c r="E187" s="285" t="s">
        <v>2740</v>
      </c>
      <c r="F187" s="285" t="s">
        <v>2741</v>
      </c>
      <c r="G187" s="285" t="s">
        <v>2742</v>
      </c>
      <c r="H187" s="285" t="s">
        <v>2743</v>
      </c>
      <c r="I187" s="285" t="s">
        <v>2744</v>
      </c>
      <c r="J187" s="285" t="s">
        <v>425</v>
      </c>
      <c r="K187" s="285" t="s">
        <v>2745</v>
      </c>
      <c r="L187" s="286">
        <v>421944608826</v>
      </c>
      <c r="M187" s="285" t="s">
        <v>2360</v>
      </c>
      <c r="N187" s="285"/>
      <c r="O187" s="285"/>
      <c r="P187" s="285"/>
    </row>
    <row r="188" spans="1:16" x14ac:dyDescent="0.2">
      <c r="A188" s="203" t="s">
        <v>2746</v>
      </c>
      <c r="B188" s="285" t="s">
        <v>2747</v>
      </c>
      <c r="C188" s="285" t="s">
        <v>423</v>
      </c>
      <c r="D188" s="285" t="s">
        <v>2748</v>
      </c>
      <c r="E188" s="285" t="s">
        <v>2708</v>
      </c>
      <c r="F188" s="285" t="s">
        <v>1016</v>
      </c>
      <c r="G188" s="285" t="s">
        <v>2749</v>
      </c>
      <c r="H188" s="285" t="s">
        <v>2750</v>
      </c>
      <c r="I188" s="285" t="s">
        <v>2751</v>
      </c>
      <c r="J188" s="285" t="s">
        <v>425</v>
      </c>
      <c r="K188" s="285" t="s">
        <v>2751</v>
      </c>
      <c r="L188" s="286">
        <v>421903226107</v>
      </c>
      <c r="M188" s="285" t="s">
        <v>2752</v>
      </c>
      <c r="N188" s="285"/>
      <c r="O188" s="285"/>
      <c r="P188" s="285"/>
    </row>
    <row r="189" spans="1:16" x14ac:dyDescent="0.2">
      <c r="A189" s="203" t="s">
        <v>2753</v>
      </c>
      <c r="B189" s="285" t="s">
        <v>2754</v>
      </c>
      <c r="C189" s="285" t="s">
        <v>423</v>
      </c>
      <c r="D189" s="285" t="s">
        <v>2755</v>
      </c>
      <c r="E189" s="285" t="s">
        <v>2756</v>
      </c>
      <c r="F189" s="285" t="s">
        <v>2757</v>
      </c>
      <c r="G189" s="285" t="s">
        <v>2360</v>
      </c>
      <c r="H189" s="285" t="s">
        <v>2758</v>
      </c>
      <c r="I189" s="285" t="s">
        <v>2759</v>
      </c>
      <c r="J189" s="285" t="s">
        <v>425</v>
      </c>
      <c r="K189" s="285" t="s">
        <v>2360</v>
      </c>
      <c r="L189" s="286" t="s">
        <v>2360</v>
      </c>
      <c r="M189" s="285" t="s">
        <v>2760</v>
      </c>
      <c r="N189" s="285"/>
      <c r="O189" s="285"/>
      <c r="P189" s="285"/>
    </row>
    <row r="190" spans="1:16" ht="12.75" x14ac:dyDescent="0.2">
      <c r="A190" s="203" t="s">
        <v>2029</v>
      </c>
      <c r="B190" s="285" t="s">
        <v>2030</v>
      </c>
      <c r="C190" s="285" t="s">
        <v>2031</v>
      </c>
      <c r="D190" s="285" t="s">
        <v>2032</v>
      </c>
      <c r="E190" s="285" t="s">
        <v>430</v>
      </c>
      <c r="F190" s="285" t="s">
        <v>525</v>
      </c>
      <c r="G190" s="313" t="s">
        <v>2033</v>
      </c>
      <c r="H190" s="285" t="s">
        <v>2034</v>
      </c>
      <c r="I190" s="285" t="s">
        <v>2035</v>
      </c>
      <c r="J190" s="285" t="s">
        <v>1707</v>
      </c>
      <c r="K190" s="285" t="s">
        <v>2036</v>
      </c>
      <c r="L190" s="286">
        <v>421917905248</v>
      </c>
      <c r="M190" s="285" t="s">
        <v>2037</v>
      </c>
      <c r="N190" s="285"/>
      <c r="O190" s="285"/>
      <c r="P190" s="285"/>
    </row>
    <row r="191" spans="1:16" x14ac:dyDescent="0.2">
      <c r="A191" s="203" t="s">
        <v>2038</v>
      </c>
      <c r="B191" s="285" t="s">
        <v>2039</v>
      </c>
      <c r="C191" s="285" t="s">
        <v>423</v>
      </c>
      <c r="D191" s="285" t="s">
        <v>2040</v>
      </c>
      <c r="E191" s="285" t="s">
        <v>430</v>
      </c>
      <c r="F191" s="285" t="s">
        <v>551</v>
      </c>
      <c r="G191" s="285" t="s">
        <v>2041</v>
      </c>
      <c r="H191" s="285" t="s">
        <v>2042</v>
      </c>
      <c r="I191" s="285" t="s">
        <v>752</v>
      </c>
      <c r="J191" s="285" t="s">
        <v>425</v>
      </c>
      <c r="K191" s="285" t="s">
        <v>752</v>
      </c>
      <c r="L191" s="286">
        <v>421905245825</v>
      </c>
      <c r="M191" s="285" t="s">
        <v>2043</v>
      </c>
      <c r="N191" s="285"/>
      <c r="O191" s="285"/>
      <c r="P191" s="285"/>
    </row>
    <row r="192" spans="1:16" x14ac:dyDescent="0.2">
      <c r="A192" s="203" t="s">
        <v>2238</v>
      </c>
      <c r="B192" s="285" t="s">
        <v>2239</v>
      </c>
      <c r="C192" s="285" t="s">
        <v>423</v>
      </c>
      <c r="D192" s="285" t="s">
        <v>2240</v>
      </c>
      <c r="E192" s="285" t="s">
        <v>430</v>
      </c>
      <c r="F192" s="285" t="s">
        <v>2241</v>
      </c>
      <c r="G192" s="285" t="s">
        <v>2242</v>
      </c>
      <c r="H192" s="285" t="s">
        <v>2243</v>
      </c>
      <c r="I192" s="285" t="s">
        <v>2244</v>
      </c>
      <c r="J192" s="277" t="s">
        <v>427</v>
      </c>
      <c r="K192" s="285"/>
      <c r="L192" s="286"/>
      <c r="M192" s="285" t="s">
        <v>2245</v>
      </c>
      <c r="N192" s="285"/>
      <c r="O192" s="285"/>
      <c r="P192" s="285"/>
    </row>
    <row r="193" spans="1:16" x14ac:dyDescent="0.2">
      <c r="A193" s="203" t="s">
        <v>2761</v>
      </c>
      <c r="B193" s="285" t="s">
        <v>2762</v>
      </c>
      <c r="C193" s="285" t="s">
        <v>423</v>
      </c>
      <c r="D193" s="285" t="s">
        <v>2763</v>
      </c>
      <c r="E193" s="285" t="s">
        <v>434</v>
      </c>
      <c r="F193" s="285" t="s">
        <v>435</v>
      </c>
      <c r="G193" s="285" t="s">
        <v>2764</v>
      </c>
      <c r="H193" s="285" t="s">
        <v>2765</v>
      </c>
      <c r="I193" s="285" t="s">
        <v>2766</v>
      </c>
      <c r="J193" s="285" t="s">
        <v>427</v>
      </c>
      <c r="K193" s="285" t="s">
        <v>2766</v>
      </c>
      <c r="L193" s="286">
        <v>421911830220</v>
      </c>
      <c r="M193" s="285" t="s">
        <v>2767</v>
      </c>
      <c r="N193" s="285"/>
      <c r="O193" s="285"/>
      <c r="P193" s="285"/>
    </row>
    <row r="194" spans="1:16" x14ac:dyDescent="0.2">
      <c r="A194" s="203" t="s">
        <v>2768</v>
      </c>
      <c r="B194" s="285" t="s">
        <v>2769</v>
      </c>
      <c r="C194" s="285" t="s">
        <v>423</v>
      </c>
      <c r="D194" s="285" t="s">
        <v>2770</v>
      </c>
      <c r="E194" s="285" t="s">
        <v>430</v>
      </c>
      <c r="F194" s="285" t="s">
        <v>758</v>
      </c>
      <c r="G194" s="285" t="s">
        <v>2771</v>
      </c>
      <c r="H194" s="285" t="s">
        <v>2772</v>
      </c>
      <c r="I194" s="285" t="s">
        <v>2773</v>
      </c>
      <c r="J194" s="285" t="s">
        <v>2524</v>
      </c>
      <c r="K194" s="285" t="s">
        <v>2773</v>
      </c>
      <c r="L194" s="286">
        <v>421915714821</v>
      </c>
      <c r="M194" s="285" t="s">
        <v>2774</v>
      </c>
      <c r="N194" s="285"/>
      <c r="O194" s="285"/>
      <c r="P194" s="285"/>
    </row>
    <row r="195" spans="1:16" x14ac:dyDescent="0.2">
      <c r="A195" s="203" t="s">
        <v>2775</v>
      </c>
      <c r="B195" s="285" t="s">
        <v>2776</v>
      </c>
      <c r="C195" s="285" t="s">
        <v>423</v>
      </c>
      <c r="D195" s="285" t="s">
        <v>2777</v>
      </c>
      <c r="E195" s="285" t="s">
        <v>1711</v>
      </c>
      <c r="F195" s="285" t="s">
        <v>1780</v>
      </c>
      <c r="G195" s="285" t="s">
        <v>2778</v>
      </c>
      <c r="H195" s="285" t="s">
        <v>2779</v>
      </c>
      <c r="I195" s="285" t="s">
        <v>2780</v>
      </c>
      <c r="J195" s="285" t="s">
        <v>425</v>
      </c>
      <c r="K195" s="285" t="s">
        <v>2780</v>
      </c>
      <c r="L195" s="286">
        <v>421905315540</v>
      </c>
      <c r="M195" s="285" t="s">
        <v>2781</v>
      </c>
      <c r="N195" s="285"/>
      <c r="O195" s="285"/>
      <c r="P195" s="285"/>
    </row>
    <row r="196" spans="1:16" x14ac:dyDescent="0.2">
      <c r="A196" s="203" t="s">
        <v>2782</v>
      </c>
      <c r="B196" s="285" t="s">
        <v>2783</v>
      </c>
      <c r="C196" s="285" t="s">
        <v>423</v>
      </c>
      <c r="D196" s="285" t="s">
        <v>2784</v>
      </c>
      <c r="E196" s="285" t="s">
        <v>1874</v>
      </c>
      <c r="F196" s="285" t="s">
        <v>1875</v>
      </c>
      <c r="G196" s="285" t="s">
        <v>2360</v>
      </c>
      <c r="H196" s="285" t="s">
        <v>2785</v>
      </c>
      <c r="I196" s="285" t="s">
        <v>2786</v>
      </c>
      <c r="J196" s="285" t="s">
        <v>427</v>
      </c>
      <c r="K196" s="285" t="s">
        <v>2786</v>
      </c>
      <c r="L196" s="286">
        <v>421948137172</v>
      </c>
      <c r="M196" s="285" t="s">
        <v>2360</v>
      </c>
      <c r="N196" s="285"/>
      <c r="O196" s="285"/>
      <c r="P196" s="285"/>
    </row>
    <row r="197" spans="1:16" x14ac:dyDescent="0.2">
      <c r="A197" s="203" t="s">
        <v>2787</v>
      </c>
      <c r="B197" s="285" t="s">
        <v>2788</v>
      </c>
      <c r="C197" s="285" t="s">
        <v>423</v>
      </c>
      <c r="D197" s="285" t="s">
        <v>2789</v>
      </c>
      <c r="E197" s="285" t="s">
        <v>434</v>
      </c>
      <c r="F197" s="285" t="s">
        <v>433</v>
      </c>
      <c r="G197" s="285" t="s">
        <v>2790</v>
      </c>
      <c r="H197" s="285" t="s">
        <v>2791</v>
      </c>
      <c r="I197" s="285" t="s">
        <v>2792</v>
      </c>
      <c r="J197" s="285" t="s">
        <v>427</v>
      </c>
      <c r="K197" s="285" t="s">
        <v>2793</v>
      </c>
      <c r="L197" s="286">
        <v>421918766009</v>
      </c>
      <c r="M197" s="285" t="s">
        <v>2794</v>
      </c>
      <c r="N197" s="285"/>
      <c r="O197" s="285"/>
      <c r="P197" s="285"/>
    </row>
    <row r="198" spans="1:16" x14ac:dyDescent="0.2">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x14ac:dyDescent="0.2">
      <c r="A199" s="203" t="s">
        <v>2795</v>
      </c>
      <c r="B199" s="285" t="s">
        <v>2796</v>
      </c>
      <c r="C199" s="285" t="s">
        <v>423</v>
      </c>
      <c r="D199" s="285" t="s">
        <v>2797</v>
      </c>
      <c r="E199" s="285" t="s">
        <v>2798</v>
      </c>
      <c r="F199" s="285" t="s">
        <v>433</v>
      </c>
      <c r="G199" s="285" t="s">
        <v>2360</v>
      </c>
      <c r="H199" s="285" t="s">
        <v>2799</v>
      </c>
      <c r="I199" s="285" t="s">
        <v>2800</v>
      </c>
      <c r="J199" s="285" t="s">
        <v>2801</v>
      </c>
      <c r="K199" s="285" t="s">
        <v>2800</v>
      </c>
      <c r="L199" s="286">
        <v>421948633996</v>
      </c>
      <c r="M199" s="285" t="s">
        <v>2360</v>
      </c>
      <c r="N199" s="285"/>
      <c r="O199" s="285"/>
      <c r="P199" s="285"/>
    </row>
    <row r="200" spans="1:16" x14ac:dyDescent="0.2">
      <c r="A200" s="203" t="s">
        <v>2802</v>
      </c>
      <c r="B200" s="285" t="s">
        <v>2803</v>
      </c>
      <c r="C200" s="285" t="s">
        <v>423</v>
      </c>
      <c r="D200" s="285" t="s">
        <v>2804</v>
      </c>
      <c r="E200" s="285" t="s">
        <v>2805</v>
      </c>
      <c r="F200" s="285" t="s">
        <v>2806</v>
      </c>
      <c r="G200" s="285" t="s">
        <v>2807</v>
      </c>
      <c r="H200" s="285" t="s">
        <v>2808</v>
      </c>
      <c r="I200" s="285" t="s">
        <v>2809</v>
      </c>
      <c r="J200" s="285" t="s">
        <v>425</v>
      </c>
      <c r="K200" s="285" t="s">
        <v>2810</v>
      </c>
      <c r="L200" s="286">
        <v>421908470934</v>
      </c>
      <c r="M200" s="285" t="s">
        <v>2811</v>
      </c>
      <c r="N200" s="285"/>
      <c r="O200" s="285"/>
      <c r="P200" s="285"/>
    </row>
    <row r="201" spans="1:16" x14ac:dyDescent="0.2">
      <c r="A201" s="203" t="s">
        <v>2812</v>
      </c>
      <c r="B201" s="285" t="s">
        <v>2813</v>
      </c>
      <c r="C201" s="285" t="s">
        <v>423</v>
      </c>
      <c r="D201" s="285" t="s">
        <v>2814</v>
      </c>
      <c r="E201" s="285" t="s">
        <v>2815</v>
      </c>
      <c r="F201" s="285" t="s">
        <v>2816</v>
      </c>
      <c r="G201" s="285" t="s">
        <v>2817</v>
      </c>
      <c r="H201" s="285" t="s">
        <v>2818</v>
      </c>
      <c r="I201" s="285" t="s">
        <v>2819</v>
      </c>
      <c r="J201" s="285" t="s">
        <v>427</v>
      </c>
      <c r="K201" s="285" t="s">
        <v>2820</v>
      </c>
      <c r="L201" s="286">
        <v>421903544565</v>
      </c>
      <c r="M201" s="285" t="s">
        <v>2360</v>
      </c>
      <c r="N201" s="285"/>
      <c r="O201" s="285"/>
      <c r="P201" s="285"/>
    </row>
    <row r="202" spans="1:16" x14ac:dyDescent="0.2">
      <c r="A202" s="203" t="s">
        <v>2821</v>
      </c>
      <c r="B202" s="285" t="s">
        <v>2822</v>
      </c>
      <c r="C202" s="285" t="s">
        <v>423</v>
      </c>
      <c r="D202" s="285" t="s">
        <v>2823</v>
      </c>
      <c r="E202" s="285" t="s">
        <v>430</v>
      </c>
      <c r="F202" s="285" t="s">
        <v>551</v>
      </c>
      <c r="G202" s="285" t="s">
        <v>2824</v>
      </c>
      <c r="H202" s="285" t="s">
        <v>2825</v>
      </c>
      <c r="I202" s="285" t="s">
        <v>2826</v>
      </c>
      <c r="J202" s="285" t="s">
        <v>2524</v>
      </c>
      <c r="K202" s="285" t="s">
        <v>2827</v>
      </c>
      <c r="L202" s="286">
        <v>421911787770</v>
      </c>
      <c r="M202" s="285" t="s">
        <v>2828</v>
      </c>
      <c r="N202" s="285"/>
      <c r="O202" s="285"/>
      <c r="P202" s="285"/>
    </row>
    <row r="203" spans="1:16" x14ac:dyDescent="0.2">
      <c r="A203" s="203" t="s">
        <v>2829</v>
      </c>
      <c r="B203" s="285" t="s">
        <v>2830</v>
      </c>
      <c r="C203" s="285" t="s">
        <v>423</v>
      </c>
      <c r="D203" s="285" t="s">
        <v>2831</v>
      </c>
      <c r="E203" s="285" t="s">
        <v>430</v>
      </c>
      <c r="F203" s="285" t="s">
        <v>2832</v>
      </c>
      <c r="G203" s="285" t="s">
        <v>2833</v>
      </c>
      <c r="H203" s="285" t="s">
        <v>2834</v>
      </c>
      <c r="I203" s="285" t="s">
        <v>2835</v>
      </c>
      <c r="J203" s="285" t="s">
        <v>425</v>
      </c>
      <c r="K203" s="285" t="s">
        <v>2835</v>
      </c>
      <c r="L203" s="286">
        <v>421903408371</v>
      </c>
      <c r="M203" s="285" t="s">
        <v>2836</v>
      </c>
      <c r="N203" s="285"/>
      <c r="O203" s="285"/>
      <c r="P203" s="285"/>
    </row>
    <row r="204" spans="1:16" x14ac:dyDescent="0.2">
      <c r="A204" s="203" t="s">
        <v>2837</v>
      </c>
      <c r="B204" s="285" t="s">
        <v>2838</v>
      </c>
      <c r="C204" s="285" t="s">
        <v>423</v>
      </c>
      <c r="D204" s="285" t="s">
        <v>2839</v>
      </c>
      <c r="E204" s="285" t="s">
        <v>430</v>
      </c>
      <c r="F204" s="285" t="s">
        <v>826</v>
      </c>
      <c r="G204" s="285" t="s">
        <v>2840</v>
      </c>
      <c r="H204" s="285" t="s">
        <v>2841</v>
      </c>
      <c r="I204" s="285" t="s">
        <v>2842</v>
      </c>
      <c r="J204" s="285" t="s">
        <v>425</v>
      </c>
      <c r="K204" s="285" t="s">
        <v>2842</v>
      </c>
      <c r="L204" s="286">
        <v>421905710859</v>
      </c>
      <c r="M204" s="285" t="s">
        <v>2843</v>
      </c>
      <c r="N204" s="285"/>
      <c r="O204" s="285"/>
      <c r="P204" s="285"/>
    </row>
    <row r="205" spans="1:16" x14ac:dyDescent="0.2">
      <c r="A205" s="203" t="s">
        <v>2844</v>
      </c>
      <c r="B205" s="285" t="s">
        <v>2845</v>
      </c>
      <c r="C205" s="285" t="s">
        <v>423</v>
      </c>
      <c r="D205" s="285" t="s">
        <v>2846</v>
      </c>
      <c r="E205" s="285" t="s">
        <v>2847</v>
      </c>
      <c r="F205" s="285" t="s">
        <v>2848</v>
      </c>
      <c r="G205" s="285" t="s">
        <v>2849</v>
      </c>
      <c r="H205" s="285" t="s">
        <v>2850</v>
      </c>
      <c r="I205" s="285" t="s">
        <v>2851</v>
      </c>
      <c r="J205" s="285" t="s">
        <v>425</v>
      </c>
      <c r="K205" s="285" t="s">
        <v>2851</v>
      </c>
      <c r="L205" s="286">
        <v>421907725303</v>
      </c>
      <c r="M205" s="285" t="s">
        <v>2852</v>
      </c>
      <c r="N205" s="285"/>
      <c r="O205" s="285"/>
      <c r="P205" s="285"/>
    </row>
    <row r="206" spans="1:16" x14ac:dyDescent="0.2">
      <c r="A206" s="203" t="s">
        <v>2044</v>
      </c>
      <c r="B206" s="285" t="s">
        <v>2045</v>
      </c>
      <c r="C206" s="285" t="s">
        <v>423</v>
      </c>
      <c r="D206" s="285" t="s">
        <v>2046</v>
      </c>
      <c r="E206" s="285" t="s">
        <v>434</v>
      </c>
      <c r="F206" s="285" t="s">
        <v>435</v>
      </c>
      <c r="G206" s="285" t="s">
        <v>2047</v>
      </c>
      <c r="H206" s="285" t="s">
        <v>2048</v>
      </c>
      <c r="I206" s="285" t="s">
        <v>2049</v>
      </c>
      <c r="J206" s="285" t="s">
        <v>425</v>
      </c>
      <c r="K206" s="285" t="s">
        <v>2995</v>
      </c>
      <c r="L206" s="286" t="s">
        <v>2996</v>
      </c>
      <c r="M206" s="285" t="s">
        <v>2050</v>
      </c>
      <c r="N206" s="285"/>
      <c r="O206" s="285"/>
      <c r="P206" s="285"/>
    </row>
    <row r="207" spans="1:16" x14ac:dyDescent="0.2">
      <c r="A207" s="203" t="s">
        <v>2853</v>
      </c>
      <c r="B207" s="285" t="s">
        <v>2854</v>
      </c>
      <c r="C207" s="285" t="s">
        <v>423</v>
      </c>
      <c r="D207" s="285" t="s">
        <v>2855</v>
      </c>
      <c r="E207" s="285" t="s">
        <v>2375</v>
      </c>
      <c r="F207" s="285" t="s">
        <v>2856</v>
      </c>
      <c r="G207" s="285" t="s">
        <v>2857</v>
      </c>
      <c r="H207" s="285" t="s">
        <v>2858</v>
      </c>
      <c r="I207" s="285" t="s">
        <v>2859</v>
      </c>
      <c r="J207" s="285" t="s">
        <v>2524</v>
      </c>
      <c r="K207" s="285" t="s">
        <v>2859</v>
      </c>
      <c r="L207" s="286">
        <v>421903769454</v>
      </c>
      <c r="M207" s="285" t="s">
        <v>2860</v>
      </c>
      <c r="N207" s="285"/>
      <c r="O207" s="285"/>
      <c r="P207" s="285"/>
    </row>
    <row r="208" spans="1:16" x14ac:dyDescent="0.2">
      <c r="A208" s="203" t="s">
        <v>2861</v>
      </c>
      <c r="B208" s="285" t="s">
        <v>2862</v>
      </c>
      <c r="C208" s="285" t="s">
        <v>423</v>
      </c>
      <c r="D208" s="285" t="s">
        <v>2863</v>
      </c>
      <c r="E208" s="285" t="s">
        <v>1896</v>
      </c>
      <c r="F208" s="285" t="s">
        <v>1897</v>
      </c>
      <c r="G208" s="285" t="s">
        <v>2360</v>
      </c>
      <c r="H208" s="285" t="s">
        <v>2864</v>
      </c>
      <c r="I208" s="285" t="s">
        <v>2865</v>
      </c>
      <c r="J208" s="285" t="s">
        <v>427</v>
      </c>
      <c r="K208" s="285" t="s">
        <v>2360</v>
      </c>
      <c r="L208" s="286" t="s">
        <v>2360</v>
      </c>
      <c r="M208" s="285" t="s">
        <v>2866</v>
      </c>
      <c r="N208" s="285"/>
      <c r="O208" s="285"/>
      <c r="P208" s="285"/>
    </row>
    <row r="209" spans="1:16" x14ac:dyDescent="0.2">
      <c r="A209" s="203" t="s">
        <v>2051</v>
      </c>
      <c r="B209" s="285" t="s">
        <v>2052</v>
      </c>
      <c r="C209" s="285" t="s">
        <v>423</v>
      </c>
      <c r="D209" s="285" t="s">
        <v>2053</v>
      </c>
      <c r="E209" s="285" t="s">
        <v>1874</v>
      </c>
      <c r="F209" s="285" t="s">
        <v>1875</v>
      </c>
      <c r="G209" s="285" t="s">
        <v>2054</v>
      </c>
      <c r="H209" s="285" t="s">
        <v>2993</v>
      </c>
      <c r="I209" s="285" t="s">
        <v>2055</v>
      </c>
      <c r="J209" s="285" t="s">
        <v>425</v>
      </c>
      <c r="K209" s="285" t="s">
        <v>2056</v>
      </c>
      <c r="L209" s="286">
        <v>421949335971</v>
      </c>
      <c r="M209" s="285" t="s">
        <v>2057</v>
      </c>
      <c r="N209" s="285" t="s">
        <v>2867</v>
      </c>
      <c r="O209" s="285"/>
      <c r="P209" s="285"/>
    </row>
    <row r="210" spans="1:16" x14ac:dyDescent="0.2">
      <c r="A210" s="203" t="s">
        <v>2868</v>
      </c>
      <c r="B210" s="285" t="s">
        <v>2869</v>
      </c>
      <c r="C210" s="285" t="s">
        <v>423</v>
      </c>
      <c r="D210" s="285" t="s">
        <v>2870</v>
      </c>
      <c r="E210" s="285" t="s">
        <v>2871</v>
      </c>
      <c r="F210" s="285" t="s">
        <v>2872</v>
      </c>
      <c r="G210" s="285" t="s">
        <v>2360</v>
      </c>
      <c r="H210" s="285" t="s">
        <v>2873</v>
      </c>
      <c r="I210" s="285" t="s">
        <v>2874</v>
      </c>
      <c r="J210" s="285" t="s">
        <v>2801</v>
      </c>
      <c r="K210" s="285" t="s">
        <v>2874</v>
      </c>
      <c r="L210" s="286">
        <v>421918394244</v>
      </c>
      <c r="M210" s="285" t="s">
        <v>2875</v>
      </c>
      <c r="N210" s="285"/>
      <c r="O210" s="285"/>
      <c r="P210" s="285"/>
    </row>
    <row r="211" spans="1:16" x14ac:dyDescent="0.2">
      <c r="A211" s="203" t="s">
        <v>2876</v>
      </c>
      <c r="B211" s="285" t="s">
        <v>2877</v>
      </c>
      <c r="C211" s="285" t="s">
        <v>423</v>
      </c>
      <c r="D211" s="285" t="s">
        <v>2878</v>
      </c>
      <c r="E211" s="285" t="s">
        <v>424</v>
      </c>
      <c r="F211" s="285" t="s">
        <v>817</v>
      </c>
      <c r="G211" s="285" t="s">
        <v>2879</v>
      </c>
      <c r="H211" s="285" t="s">
        <v>2880</v>
      </c>
      <c r="I211" s="285" t="s">
        <v>2881</v>
      </c>
      <c r="J211" s="285" t="s">
        <v>425</v>
      </c>
      <c r="K211" s="285" t="s">
        <v>2881</v>
      </c>
      <c r="L211" s="286">
        <v>421903551810</v>
      </c>
      <c r="M211" s="285" t="s">
        <v>2882</v>
      </c>
      <c r="N211" s="285"/>
      <c r="O211" s="285"/>
      <c r="P211" s="285"/>
    </row>
    <row r="212" spans="1:16" x14ac:dyDescent="0.2">
      <c r="A212" s="203" t="s">
        <v>2058</v>
      </c>
      <c r="B212" s="285" t="s">
        <v>2059</v>
      </c>
      <c r="C212" s="285" t="s">
        <v>423</v>
      </c>
      <c r="D212" s="285" t="s">
        <v>2060</v>
      </c>
      <c r="E212" s="285" t="s">
        <v>2061</v>
      </c>
      <c r="F212" s="285" t="s">
        <v>2062</v>
      </c>
      <c r="G212" s="285" t="s">
        <v>2883</v>
      </c>
      <c r="H212" s="285" t="s">
        <v>2063</v>
      </c>
      <c r="I212" s="285" t="s">
        <v>2064</v>
      </c>
      <c r="J212" s="285" t="s">
        <v>2065</v>
      </c>
      <c r="K212" s="285" t="s">
        <v>2064</v>
      </c>
      <c r="L212" s="286">
        <v>421905264228</v>
      </c>
      <c r="M212" s="285" t="s">
        <v>2066</v>
      </c>
      <c r="N212" s="285"/>
      <c r="O212" s="285"/>
      <c r="P212" s="285"/>
    </row>
    <row r="213" spans="1:16" ht="12.75" x14ac:dyDescent="0.2">
      <c r="A213" s="203" t="s">
        <v>2067</v>
      </c>
      <c r="B213" s="285" t="s">
        <v>2068</v>
      </c>
      <c r="C213" s="285" t="s">
        <v>423</v>
      </c>
      <c r="D213" s="285" t="s">
        <v>2069</v>
      </c>
      <c r="E213" s="199" t="s">
        <v>430</v>
      </c>
      <c r="F213" s="285" t="s">
        <v>542</v>
      </c>
      <c r="G213" s="313" t="s">
        <v>2070</v>
      </c>
      <c r="H213" s="313" t="s">
        <v>2071</v>
      </c>
      <c r="I213" s="285" t="s">
        <v>2072</v>
      </c>
      <c r="J213" s="285" t="s">
        <v>425</v>
      </c>
      <c r="K213" s="285" t="s">
        <v>2072</v>
      </c>
      <c r="L213" s="286">
        <v>421903851953</v>
      </c>
      <c r="M213" s="285" t="s">
        <v>2073</v>
      </c>
      <c r="N213" s="285"/>
      <c r="O213" s="285"/>
      <c r="P213" s="285"/>
    </row>
    <row r="214" spans="1:16" x14ac:dyDescent="0.2">
      <c r="A214" s="203" t="s">
        <v>2884</v>
      </c>
      <c r="B214" s="285" t="s">
        <v>2885</v>
      </c>
      <c r="C214" s="285" t="s">
        <v>423</v>
      </c>
      <c r="D214" s="285" t="s">
        <v>2886</v>
      </c>
      <c r="E214" s="285" t="s">
        <v>2887</v>
      </c>
      <c r="F214" s="285" t="s">
        <v>2888</v>
      </c>
      <c r="G214" s="285" t="s">
        <v>2889</v>
      </c>
      <c r="H214" s="285" t="s">
        <v>2890</v>
      </c>
      <c r="I214" s="285" t="s">
        <v>2891</v>
      </c>
      <c r="J214" s="285" t="s">
        <v>425</v>
      </c>
      <c r="K214" s="285" t="s">
        <v>2891</v>
      </c>
      <c r="L214" s="286">
        <v>421902366400</v>
      </c>
      <c r="M214" s="285" t="s">
        <v>2892</v>
      </c>
      <c r="N214" s="285"/>
      <c r="O214" s="285"/>
      <c r="P214" s="285"/>
    </row>
    <row r="215" spans="1:16" x14ac:dyDescent="0.2">
      <c r="A215" s="203" t="s">
        <v>2893</v>
      </c>
      <c r="B215" s="285" t="s">
        <v>2894</v>
      </c>
      <c r="C215" s="285" t="s">
        <v>423</v>
      </c>
      <c r="D215" s="285" t="s">
        <v>2895</v>
      </c>
      <c r="E215" s="285" t="s">
        <v>2896</v>
      </c>
      <c r="F215" s="285" t="s">
        <v>2897</v>
      </c>
      <c r="G215" s="285" t="s">
        <v>2898</v>
      </c>
      <c r="H215" s="285" t="s">
        <v>2899</v>
      </c>
      <c r="I215" s="285" t="s">
        <v>2900</v>
      </c>
      <c r="J215" s="285" t="s">
        <v>425</v>
      </c>
      <c r="K215" s="285" t="s">
        <v>2900</v>
      </c>
      <c r="L215" s="286">
        <v>421905495820</v>
      </c>
      <c r="M215" s="285" t="s">
        <v>2901</v>
      </c>
      <c r="N215" s="285"/>
      <c r="O215" s="285"/>
      <c r="P215" s="285"/>
    </row>
    <row r="216" spans="1:16" x14ac:dyDescent="0.2">
      <c r="A216" s="203" t="s">
        <v>2902</v>
      </c>
      <c r="B216" s="285" t="s">
        <v>2903</v>
      </c>
      <c r="C216" s="285" t="s">
        <v>423</v>
      </c>
      <c r="D216" s="285" t="s">
        <v>2904</v>
      </c>
      <c r="E216" s="285" t="s">
        <v>2905</v>
      </c>
      <c r="F216" s="285" t="s">
        <v>2906</v>
      </c>
      <c r="G216" s="285" t="s">
        <v>2907</v>
      </c>
      <c r="H216" s="285" t="s">
        <v>2908</v>
      </c>
      <c r="I216" s="285" t="s">
        <v>2909</v>
      </c>
      <c r="J216" s="285" t="s">
        <v>425</v>
      </c>
      <c r="K216" s="285" t="s">
        <v>2909</v>
      </c>
      <c r="L216" s="286">
        <v>421905356370</v>
      </c>
      <c r="M216" s="285" t="s">
        <v>2910</v>
      </c>
      <c r="N216" s="285"/>
      <c r="O216" s="285"/>
      <c r="P216" s="285"/>
    </row>
    <row r="217" spans="1:16" ht="12.75" x14ac:dyDescent="0.2">
      <c r="A217" s="203" t="s">
        <v>2074</v>
      </c>
      <c r="B217" s="285" t="s">
        <v>2075</v>
      </c>
      <c r="C217" s="285" t="s">
        <v>423</v>
      </c>
      <c r="D217" s="285" t="s">
        <v>2076</v>
      </c>
      <c r="E217" s="285" t="s">
        <v>1428</v>
      </c>
      <c r="F217" s="285" t="s">
        <v>1429</v>
      </c>
      <c r="G217" s="313" t="s">
        <v>2077</v>
      </c>
      <c r="H217" s="285" t="s">
        <v>2078</v>
      </c>
      <c r="I217" s="285" t="s">
        <v>2079</v>
      </c>
      <c r="J217" s="285" t="s">
        <v>425</v>
      </c>
      <c r="K217" s="285" t="s">
        <v>2080</v>
      </c>
      <c r="L217" s="286">
        <v>421907641634</v>
      </c>
      <c r="M217" s="285" t="s">
        <v>2081</v>
      </c>
      <c r="N217" s="285"/>
      <c r="O217" s="285"/>
      <c r="P217" s="285"/>
    </row>
    <row r="218" spans="1:16" x14ac:dyDescent="0.2">
      <c r="A218" s="203" t="s">
        <v>2911</v>
      </c>
      <c r="B218" s="285" t="s">
        <v>2912</v>
      </c>
      <c r="C218" s="285" t="s">
        <v>423</v>
      </c>
      <c r="D218" s="285" t="s">
        <v>2913</v>
      </c>
      <c r="E218" s="285" t="s">
        <v>2375</v>
      </c>
      <c r="F218" s="285" t="s">
        <v>2376</v>
      </c>
      <c r="G218" s="285" t="s">
        <v>2914</v>
      </c>
      <c r="H218" s="285" t="s">
        <v>2915</v>
      </c>
      <c r="I218" s="285" t="s">
        <v>2916</v>
      </c>
      <c r="J218" s="285" t="s">
        <v>425</v>
      </c>
      <c r="K218" s="285" t="s">
        <v>2916</v>
      </c>
      <c r="L218" s="286">
        <v>421903820974</v>
      </c>
      <c r="M218" s="285" t="s">
        <v>2917</v>
      </c>
      <c r="N218" s="285"/>
      <c r="O218" s="285"/>
      <c r="P218" s="285"/>
    </row>
    <row r="219" spans="1:16" ht="12.75" x14ac:dyDescent="0.2">
      <c r="A219" s="203" t="s">
        <v>2082</v>
      </c>
      <c r="B219" s="285" t="s">
        <v>2083</v>
      </c>
      <c r="C219" s="285" t="s">
        <v>423</v>
      </c>
      <c r="D219" s="285" t="s">
        <v>2084</v>
      </c>
      <c r="E219" s="285" t="s">
        <v>2085</v>
      </c>
      <c r="F219" s="285" t="s">
        <v>2086</v>
      </c>
      <c r="G219" s="313" t="s">
        <v>2087</v>
      </c>
      <c r="H219" s="285" t="s">
        <v>2088</v>
      </c>
      <c r="I219" s="285" t="s">
        <v>2089</v>
      </c>
      <c r="J219" s="285" t="s">
        <v>425</v>
      </c>
      <c r="K219" s="285" t="s">
        <v>2090</v>
      </c>
      <c r="L219" s="286">
        <v>421911466881</v>
      </c>
      <c r="M219" s="285" t="s">
        <v>2091</v>
      </c>
      <c r="N219" s="285"/>
      <c r="O219" s="285"/>
      <c r="P219" s="285"/>
    </row>
    <row r="220" spans="1:16" ht="12.75" x14ac:dyDescent="0.2">
      <c r="A220" s="203" t="s">
        <v>2092</v>
      </c>
      <c r="B220" s="285" t="s">
        <v>2093</v>
      </c>
      <c r="C220" s="285" t="s">
        <v>423</v>
      </c>
      <c r="D220" s="285" t="s">
        <v>2094</v>
      </c>
      <c r="E220" s="285" t="s">
        <v>2095</v>
      </c>
      <c r="F220" s="285" t="s">
        <v>2096</v>
      </c>
      <c r="G220" s="313" t="s">
        <v>2097</v>
      </c>
      <c r="H220" s="285" t="s">
        <v>2098</v>
      </c>
      <c r="I220" s="285" t="s">
        <v>2099</v>
      </c>
      <c r="J220" s="285" t="s">
        <v>425</v>
      </c>
      <c r="K220" s="285" t="s">
        <v>2099</v>
      </c>
      <c r="L220" s="286">
        <v>421904435321</v>
      </c>
      <c r="M220" s="285" t="s">
        <v>2100</v>
      </c>
      <c r="N220" s="285"/>
      <c r="O220" s="285"/>
      <c r="P220" s="285"/>
    </row>
    <row r="221" spans="1:16" ht="12.75" x14ac:dyDescent="0.2">
      <c r="A221" s="203" t="s">
        <v>2101</v>
      </c>
      <c r="B221" s="285" t="s">
        <v>2102</v>
      </c>
      <c r="C221" s="285" t="s">
        <v>423</v>
      </c>
      <c r="D221" s="285" t="s">
        <v>2103</v>
      </c>
      <c r="E221" s="285" t="s">
        <v>2104</v>
      </c>
      <c r="F221" s="285" t="s">
        <v>2105</v>
      </c>
      <c r="G221" s="313" t="s">
        <v>2106</v>
      </c>
      <c r="H221" s="285" t="s">
        <v>2107</v>
      </c>
      <c r="I221" s="285" t="s">
        <v>2108</v>
      </c>
      <c r="J221" s="285" t="s">
        <v>425</v>
      </c>
      <c r="K221" s="285" t="s">
        <v>2109</v>
      </c>
      <c r="L221" s="286">
        <v>421910690922</v>
      </c>
      <c r="M221" s="285" t="s">
        <v>2110</v>
      </c>
      <c r="N221" s="285"/>
      <c r="O221" s="285"/>
      <c r="P221" s="285"/>
    </row>
    <row r="222" spans="1:16" x14ac:dyDescent="0.2">
      <c r="A222" s="203" t="s">
        <v>2918</v>
      </c>
      <c r="B222" s="285" t="s">
        <v>2919</v>
      </c>
      <c r="C222" s="285" t="s">
        <v>423</v>
      </c>
      <c r="D222" s="285" t="s">
        <v>2920</v>
      </c>
      <c r="E222" s="285" t="s">
        <v>434</v>
      </c>
      <c r="F222" s="285" t="s">
        <v>435</v>
      </c>
      <c r="G222" s="285" t="s">
        <v>2921</v>
      </c>
      <c r="H222" s="285" t="s">
        <v>2922</v>
      </c>
      <c r="I222" s="285" t="s">
        <v>2923</v>
      </c>
      <c r="J222" s="285" t="s">
        <v>425</v>
      </c>
      <c r="K222" s="285" t="s">
        <v>2924</v>
      </c>
      <c r="L222" s="286">
        <v>421905644686</v>
      </c>
      <c r="M222" s="285" t="s">
        <v>2925</v>
      </c>
      <c r="N222" s="285"/>
      <c r="O222" s="285"/>
      <c r="P222" s="285"/>
    </row>
    <row r="223" spans="1:16" x14ac:dyDescent="0.2">
      <c r="A223" s="203" t="s">
        <v>2926</v>
      </c>
      <c r="B223" s="285" t="s">
        <v>2927</v>
      </c>
      <c r="C223" s="285" t="s">
        <v>423</v>
      </c>
      <c r="D223" s="285" t="s">
        <v>2928</v>
      </c>
      <c r="E223" s="285" t="s">
        <v>2929</v>
      </c>
      <c r="F223" s="285" t="s">
        <v>2930</v>
      </c>
      <c r="G223" s="285" t="s">
        <v>2931</v>
      </c>
      <c r="H223" s="285" t="s">
        <v>2932</v>
      </c>
      <c r="I223" s="285" t="s">
        <v>2933</v>
      </c>
      <c r="J223" s="285" t="s">
        <v>2934</v>
      </c>
      <c r="K223" s="285" t="s">
        <v>2933</v>
      </c>
      <c r="L223" s="286">
        <v>421908729128</v>
      </c>
      <c r="M223" s="285" t="s">
        <v>2935</v>
      </c>
      <c r="N223" s="285"/>
      <c r="O223" s="285"/>
      <c r="P223" s="285"/>
    </row>
    <row r="224" spans="1:16" x14ac:dyDescent="0.2">
      <c r="A224" s="203" t="s">
        <v>2111</v>
      </c>
      <c r="B224" s="285" t="s">
        <v>2112</v>
      </c>
      <c r="C224" s="285" t="s">
        <v>423</v>
      </c>
      <c r="D224" s="285" t="s">
        <v>2113</v>
      </c>
      <c r="E224" s="285" t="s">
        <v>2114</v>
      </c>
      <c r="F224" s="285" t="s">
        <v>2115</v>
      </c>
      <c r="G224" s="285" t="s">
        <v>2936</v>
      </c>
      <c r="H224" s="285" t="s">
        <v>2116</v>
      </c>
      <c r="I224" s="285" t="s">
        <v>2937</v>
      </c>
      <c r="J224" s="285" t="s">
        <v>2938</v>
      </c>
      <c r="K224" s="285" t="s">
        <v>2117</v>
      </c>
      <c r="L224" s="286">
        <v>421903543319</v>
      </c>
      <c r="M224" s="285" t="s">
        <v>2939</v>
      </c>
      <c r="N224" s="285"/>
      <c r="O224" s="285"/>
      <c r="P224" s="285"/>
    </row>
    <row r="225" spans="1:16" ht="12.75" x14ac:dyDescent="0.2">
      <c r="A225" s="203" t="s">
        <v>2118</v>
      </c>
      <c r="B225" s="285" t="s">
        <v>2119</v>
      </c>
      <c r="C225" s="285" t="s">
        <v>423</v>
      </c>
      <c r="D225" s="285" t="s">
        <v>2120</v>
      </c>
      <c r="E225" s="285" t="s">
        <v>2121</v>
      </c>
      <c r="F225" s="285" t="s">
        <v>2122</v>
      </c>
      <c r="G225" s="313" t="s">
        <v>2123</v>
      </c>
      <c r="H225" s="285" t="s">
        <v>2124</v>
      </c>
      <c r="I225" s="285" t="s">
        <v>2125</v>
      </c>
      <c r="J225" s="285" t="s">
        <v>425</v>
      </c>
      <c r="K225" s="285" t="s">
        <v>2125</v>
      </c>
      <c r="L225" s="286">
        <v>421904823578</v>
      </c>
      <c r="M225" s="285" t="s">
        <v>2126</v>
      </c>
      <c r="N225" s="285"/>
      <c r="O225" s="285"/>
      <c r="P225" s="285"/>
    </row>
    <row r="226" spans="1:16" x14ac:dyDescent="0.2">
      <c r="A226" s="203" t="s">
        <v>2940</v>
      </c>
      <c r="B226" s="285" t="s">
        <v>2941</v>
      </c>
      <c r="C226" s="285" t="s">
        <v>423</v>
      </c>
      <c r="D226" s="285" t="s">
        <v>2942</v>
      </c>
      <c r="E226" s="285" t="s">
        <v>2943</v>
      </c>
      <c r="F226" s="285" t="s">
        <v>2944</v>
      </c>
      <c r="G226" s="285" t="s">
        <v>2945</v>
      </c>
      <c r="H226" s="285" t="s">
        <v>2946</v>
      </c>
      <c r="I226" s="285" t="s">
        <v>2947</v>
      </c>
      <c r="J226" s="285" t="s">
        <v>427</v>
      </c>
      <c r="K226" s="285" t="s">
        <v>2947</v>
      </c>
      <c r="L226" s="286">
        <v>421915740248</v>
      </c>
      <c r="M226" s="285" t="s">
        <v>2948</v>
      </c>
      <c r="N226" s="285"/>
      <c r="O226" s="285"/>
      <c r="P226" s="285"/>
    </row>
    <row r="227" spans="1:16" x14ac:dyDescent="0.2">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2.75" x14ac:dyDescent="0.2">
      <c r="A228" s="203" t="s">
        <v>2128</v>
      </c>
      <c r="B228" s="285" t="s">
        <v>2129</v>
      </c>
      <c r="C228" s="285" t="s">
        <v>423</v>
      </c>
      <c r="D228" s="285" t="s">
        <v>2130</v>
      </c>
      <c r="E228" s="285" t="s">
        <v>430</v>
      </c>
      <c r="F228" s="285" t="s">
        <v>437</v>
      </c>
      <c r="G228" s="313" t="s">
        <v>2131</v>
      </c>
      <c r="H228" s="285" t="s">
        <v>2132</v>
      </c>
      <c r="I228" s="285" t="s">
        <v>1998</v>
      </c>
      <c r="J228" s="285" t="s">
        <v>427</v>
      </c>
      <c r="K228" s="285" t="s">
        <v>1998</v>
      </c>
      <c r="L228" s="286">
        <v>421905706999</v>
      </c>
      <c r="M228" s="285" t="s">
        <v>2133</v>
      </c>
      <c r="N228" s="285"/>
      <c r="O228" s="285"/>
      <c r="P228" s="285"/>
    </row>
    <row r="229" spans="1:16" ht="12.75" x14ac:dyDescent="0.2">
      <c r="A229" s="203" t="s">
        <v>2134</v>
      </c>
      <c r="B229" s="285" t="s">
        <v>2135</v>
      </c>
      <c r="C229" s="285" t="s">
        <v>423</v>
      </c>
      <c r="D229" s="285" t="s">
        <v>2136</v>
      </c>
      <c r="E229" s="285" t="s">
        <v>434</v>
      </c>
      <c r="F229" s="285" t="s">
        <v>435</v>
      </c>
      <c r="G229" s="313" t="s">
        <v>2137</v>
      </c>
      <c r="H229" s="285" t="s">
        <v>2949</v>
      </c>
      <c r="I229" s="285" t="s">
        <v>2138</v>
      </c>
      <c r="J229" s="285" t="s">
        <v>425</v>
      </c>
      <c r="K229" s="285" t="s">
        <v>2138</v>
      </c>
      <c r="L229" s="286">
        <v>421918560175</v>
      </c>
      <c r="M229" s="285" t="s">
        <v>2139</v>
      </c>
      <c r="N229" s="285"/>
      <c r="O229" s="285"/>
      <c r="P229" s="285"/>
    </row>
    <row r="230" spans="1:16" x14ac:dyDescent="0.2">
      <c r="A230" s="203" t="s">
        <v>2950</v>
      </c>
      <c r="B230" s="285" t="s">
        <v>2951</v>
      </c>
      <c r="C230" s="285" t="s">
        <v>423</v>
      </c>
      <c r="D230" s="285" t="s">
        <v>2952</v>
      </c>
      <c r="E230" s="285" t="s">
        <v>2953</v>
      </c>
      <c r="F230" s="285" t="s">
        <v>2954</v>
      </c>
      <c r="G230" s="285" t="s">
        <v>2955</v>
      </c>
      <c r="H230" s="285" t="s">
        <v>2956</v>
      </c>
      <c r="I230" s="285" t="s">
        <v>2957</v>
      </c>
      <c r="J230" s="285" t="s">
        <v>2524</v>
      </c>
      <c r="K230" s="285" t="s">
        <v>2957</v>
      </c>
      <c r="L230" s="286">
        <v>421905892235</v>
      </c>
      <c r="M230" s="285" t="s">
        <v>2958</v>
      </c>
      <c r="N230" s="285"/>
      <c r="O230" s="285"/>
      <c r="P230" s="285"/>
    </row>
    <row r="231" spans="1:16" x14ac:dyDescent="0.2">
      <c r="A231" s="203" t="s">
        <v>2959</v>
      </c>
      <c r="B231" s="285" t="s">
        <v>2960</v>
      </c>
      <c r="C231" s="285" t="s">
        <v>423</v>
      </c>
      <c r="D231" s="285" t="s">
        <v>2961</v>
      </c>
      <c r="E231" s="285" t="s">
        <v>430</v>
      </c>
      <c r="F231" s="285" t="s">
        <v>1922</v>
      </c>
      <c r="G231" s="285" t="s">
        <v>2962</v>
      </c>
      <c r="H231" s="285" t="s">
        <v>2963</v>
      </c>
      <c r="I231" s="285" t="s">
        <v>2964</v>
      </c>
      <c r="J231" s="285" t="s">
        <v>2524</v>
      </c>
      <c r="K231" s="285" t="s">
        <v>2964</v>
      </c>
      <c r="L231" s="286">
        <v>421905491171</v>
      </c>
      <c r="M231" s="285" t="s">
        <v>2965</v>
      </c>
      <c r="N231" s="285"/>
      <c r="O231" s="285"/>
      <c r="P231" s="285"/>
    </row>
    <row r="232" spans="1:16" x14ac:dyDescent="0.2">
      <c r="A232" s="203" t="s">
        <v>2966</v>
      </c>
      <c r="B232" s="285" t="s">
        <v>2967</v>
      </c>
      <c r="C232" s="285" t="s">
        <v>423</v>
      </c>
      <c r="D232" s="285" t="s">
        <v>2968</v>
      </c>
      <c r="E232" s="285" t="s">
        <v>1768</v>
      </c>
      <c r="F232" s="285" t="s">
        <v>1769</v>
      </c>
      <c r="G232" s="285" t="s">
        <v>2969</v>
      </c>
      <c r="H232" s="285" t="s">
        <v>2970</v>
      </c>
      <c r="I232" s="285" t="s">
        <v>2971</v>
      </c>
      <c r="J232" s="285" t="s">
        <v>425</v>
      </c>
      <c r="K232" s="285" t="s">
        <v>2971</v>
      </c>
      <c r="L232" s="286">
        <v>421905731109</v>
      </c>
      <c r="M232" s="285" t="s">
        <v>2972</v>
      </c>
      <c r="N232" s="285"/>
      <c r="O232" s="285"/>
      <c r="P232" s="285"/>
    </row>
    <row r="233" spans="1:16" ht="12.75" x14ac:dyDescent="0.2">
      <c r="A233" s="203" t="s">
        <v>2140</v>
      </c>
      <c r="B233" s="285" t="s">
        <v>2141</v>
      </c>
      <c r="C233" s="285" t="s">
        <v>423</v>
      </c>
      <c r="D233" s="285" t="s">
        <v>2142</v>
      </c>
      <c r="E233" s="285" t="s">
        <v>436</v>
      </c>
      <c r="F233" s="285" t="s">
        <v>494</v>
      </c>
      <c r="G233" s="313" t="s">
        <v>2143</v>
      </c>
      <c r="H233" s="285" t="s">
        <v>2144</v>
      </c>
      <c r="I233" s="285" t="s">
        <v>2145</v>
      </c>
      <c r="J233" s="285" t="s">
        <v>427</v>
      </c>
      <c r="K233" s="285" t="s">
        <v>2146</v>
      </c>
      <c r="L233" s="286">
        <v>421915867076</v>
      </c>
      <c r="M233" s="285" t="s">
        <v>2147</v>
      </c>
      <c r="N233" s="285"/>
      <c r="O233" s="285"/>
      <c r="P233" s="285"/>
    </row>
    <row r="234" spans="1:16" x14ac:dyDescent="0.2">
      <c r="A234" s="203" t="s">
        <v>2973</v>
      </c>
      <c r="B234" s="285" t="s">
        <v>2974</v>
      </c>
      <c r="C234" s="285" t="s">
        <v>423</v>
      </c>
      <c r="D234" s="285" t="s">
        <v>2975</v>
      </c>
      <c r="E234" s="285" t="s">
        <v>2976</v>
      </c>
      <c r="F234" s="285" t="s">
        <v>2977</v>
      </c>
      <c r="G234" s="285" t="s">
        <v>2978</v>
      </c>
      <c r="H234" s="285" t="s">
        <v>2979</v>
      </c>
      <c r="I234" s="285" t="s">
        <v>2980</v>
      </c>
      <c r="J234" s="285" t="s">
        <v>425</v>
      </c>
      <c r="K234" s="285" t="s">
        <v>2980</v>
      </c>
      <c r="L234" s="286">
        <v>421905417209</v>
      </c>
      <c r="M234" s="285" t="s">
        <v>2981</v>
      </c>
      <c r="N234" s="285"/>
      <c r="O234" s="285"/>
      <c r="P234" s="285"/>
    </row>
    <row r="235" spans="1:16" x14ac:dyDescent="0.2">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2">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x14ac:dyDescent="0.2">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x14ac:dyDescent="0.2">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2">
      <c r="A239" s="203" t="s">
        <v>2150</v>
      </c>
      <c r="B239" s="285" t="s">
        <v>2151</v>
      </c>
      <c r="C239" s="285" t="s">
        <v>423</v>
      </c>
      <c r="D239" s="285" t="s">
        <v>2152</v>
      </c>
      <c r="E239" s="285" t="s">
        <v>424</v>
      </c>
      <c r="F239" s="285" t="s">
        <v>817</v>
      </c>
      <c r="G239" s="285" t="s">
        <v>2153</v>
      </c>
      <c r="H239" s="285" t="s">
        <v>2154</v>
      </c>
      <c r="I239" s="285" t="s">
        <v>2155</v>
      </c>
      <c r="J239" s="285" t="s">
        <v>427</v>
      </c>
      <c r="K239" s="285" t="s">
        <v>2156</v>
      </c>
      <c r="L239" s="286">
        <v>421902821904</v>
      </c>
      <c r="M239" s="285" t="s">
        <v>2157</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ht="22.5" x14ac:dyDescent="0.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ht="22.5" x14ac:dyDescent="0.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2.5" x14ac:dyDescent="0.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1498</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499</v>
      </c>
      <c r="B114" s="204" t="str">
        <f>VLOOKUP(A114,Adr!A:B,2,FALSE)</f>
        <v>Slovenská asociácia motoristického športu</v>
      </c>
      <c r="C114" s="185" t="s">
        <v>1499</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ht="22.5" x14ac:dyDescent="0.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2.5" x14ac:dyDescent="0.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ht="22.5" x14ac:dyDescent="0.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x14ac:dyDescent="0.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ht="22.5" x14ac:dyDescent="0.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x14ac:dyDescent="0.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612</v>
      </c>
      <c r="B209" s="204" t="str">
        <f>VLOOKUP(A209,Adr!A:B,2,FALSE)</f>
        <v>Slovenská plavecká federácia</v>
      </c>
      <c r="C209" s="196" t="s">
        <v>1547</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ht="22.5" x14ac:dyDescent="0.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96" t="s">
        <v>1562</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662</v>
      </c>
      <c r="B234" s="204" t="str">
        <f>VLOOKUP(A234,Adr!A:B,2,FALSE)</f>
        <v>Slovenský atletický zväz</v>
      </c>
      <c r="C234" s="185" t="s">
        <v>1563</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662</v>
      </c>
      <c r="B235" s="204" t="str">
        <f>VLOOKUP(A235,Adr!A:B,2,FALSE)</f>
        <v>Slovenský atletický zväz</v>
      </c>
      <c r="C235" s="196" t="s">
        <v>2169</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662</v>
      </c>
      <c r="B236" s="204" t="str">
        <f>VLOOKUP(A236,Adr!A:B,2,FALSE)</f>
        <v>Slovenský atletický zväz</v>
      </c>
      <c r="C236" s="169" t="s">
        <v>1568</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662</v>
      </c>
      <c r="B237" s="204" t="str">
        <f>VLOOKUP(A237,Adr!A:B,2,FALSE)</f>
        <v>Slovenský atletický zväz</v>
      </c>
      <c r="C237" s="190" t="s">
        <v>1564</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662</v>
      </c>
      <c r="B238" s="204" t="str">
        <f>VLOOKUP(A238,Adr!A:B,2,FALSE)</f>
        <v>Slovenský atletický zväz</v>
      </c>
      <c r="C238" s="185" t="s">
        <v>1565</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662</v>
      </c>
      <c r="B239" s="204" t="str">
        <f>VLOOKUP(A239,Adr!A:B,2,FALSE)</f>
        <v>Slovenský atletický zväz</v>
      </c>
      <c r="C239" s="185" t="s">
        <v>1566</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2709</v>
      </c>
      <c r="B259" s="204" t="str">
        <f>VLOOKUP(A259,Adr!A:B,2,FALSE)</f>
        <v>Slovenský korfbalový klub "Dolphins" Prievidza</v>
      </c>
      <c r="C259" s="185" t="s">
        <v>2990</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731</v>
      </c>
      <c r="B268" s="204" t="str">
        <f>VLOOKUP(A268,Adr!A:B,2,FALSE)</f>
        <v>Slovenský olympijský a športový výbor</v>
      </c>
      <c r="C268" s="185" t="s">
        <v>1481</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1435</v>
      </c>
      <c r="B269" s="204" t="str">
        <f>VLOOKUP(A269,Adr!A:B,2,FALSE)</f>
        <v>Slovenský paralympijský výbor</v>
      </c>
      <c r="C269" s="196" t="s">
        <v>1467</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1435</v>
      </c>
      <c r="B270" s="204" t="str">
        <f>VLOOKUP(A270,Adr!A:B,2,FALSE)</f>
        <v>Slovenský paralympijský výbor</v>
      </c>
      <c r="C270" s="196" t="s">
        <v>1574</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1435</v>
      </c>
      <c r="B271" s="204" t="str">
        <f>VLOOKUP(A271,Adr!A:B,2,FALSE)</f>
        <v>Slovenský paralympijský výbor</v>
      </c>
      <c r="C271" s="196" t="s">
        <v>1575</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1435</v>
      </c>
      <c r="B272" s="204" t="str">
        <f>VLOOKUP(A272,Adr!A:B,2,FALSE)</f>
        <v>Slovenský paralympijský výbor</v>
      </c>
      <c r="C272" s="185" t="s">
        <v>2171</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1435</v>
      </c>
      <c r="B273" s="204" t="str">
        <f>VLOOKUP(A273,Adr!A:B,2,FALSE)</f>
        <v>Slovenský paralympijský výbor</v>
      </c>
      <c r="C273" s="169" t="s">
        <v>1576</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1435</v>
      </c>
      <c r="B274" s="204" t="str">
        <f>VLOOKUP(A274,Adr!A:B,2,FALSE)</f>
        <v>Slovenský paralympijský výbor</v>
      </c>
      <c r="C274" s="185" t="s">
        <v>1577</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1435</v>
      </c>
      <c r="B275" s="204" t="str">
        <f>VLOOKUP(A275,Adr!A:B,2,FALSE)</f>
        <v>Slovenský paralympijský výbor</v>
      </c>
      <c r="C275" s="196" t="s">
        <v>1578</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1435</v>
      </c>
      <c r="B276" s="204" t="str">
        <f>VLOOKUP(A276,Adr!A:B,2,FALSE)</f>
        <v>Slovenský paralympijský výbor</v>
      </c>
      <c r="C276" s="185" t="s">
        <v>1579</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1435</v>
      </c>
      <c r="B277" s="204" t="str">
        <f>VLOOKUP(A277,Adr!A:B,2,FALSE)</f>
        <v>Slovenský paralympijský výbor</v>
      </c>
      <c r="C277" s="169" t="s">
        <v>2172</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1435</v>
      </c>
      <c r="B278" s="204" t="str">
        <f>VLOOKUP(A278,Adr!A:B,2,FALSE)</f>
        <v>Slovenský paralympijský výbor</v>
      </c>
      <c r="C278" s="185" t="s">
        <v>1580</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1435</v>
      </c>
      <c r="B279" s="204" t="str">
        <f>VLOOKUP(A279,Adr!A:B,2,FALSE)</f>
        <v>Slovenský paralympijský výbor</v>
      </c>
      <c r="C279" s="196" t="s">
        <v>1581</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1435</v>
      </c>
      <c r="B280" s="204" t="str">
        <f>VLOOKUP(A280,Adr!A:B,2,FALSE)</f>
        <v>Slovenský paralympijský výbor</v>
      </c>
      <c r="C280" s="185" t="s">
        <v>2233</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1435</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2714</v>
      </c>
      <c r="B282" s="204" t="str">
        <f>VLOOKUP(A282,Adr!A:B,2,FALSE)</f>
        <v>Slovenský rybársky zväz</v>
      </c>
      <c r="C282" s="185" t="s">
        <v>2990</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2">
      <c r="A284" s="198" t="s">
        <v>739</v>
      </c>
      <c r="B284" s="204" t="str">
        <f>VLOOKUP(A284,Adr!A:B,2,FALSE)</f>
        <v>Slovenský rýchlokorčuliarsky zväz</v>
      </c>
      <c r="C284" s="169" t="s">
        <v>1582</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2">
      <c r="A286" s="182" t="s">
        <v>746</v>
      </c>
      <c r="B286" s="204" t="str">
        <f>VLOOKUP(A286,Adr!A:B,2,FALSE)</f>
        <v>Slovenský stolnotenisový zväz</v>
      </c>
      <c r="C286" s="185" t="s">
        <v>2173</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746</v>
      </c>
      <c r="B287" s="204" t="str">
        <f>VLOOKUP(A287,Adr!A:B,2,FALSE)</f>
        <v>Slovenský stolnotenisový zväz</v>
      </c>
      <c r="C287" s="169" t="s">
        <v>2174</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746</v>
      </c>
      <c r="B288" s="204" t="str">
        <f>VLOOKUP(A288,Adr!A:B,2,FALSE)</f>
        <v>Slovenský stolnotenisový zväz</v>
      </c>
      <c r="C288" s="196" t="s">
        <v>1583</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746</v>
      </c>
      <c r="B289" s="204" t="str">
        <f>VLOOKUP(A289,Adr!A:B,2,FALSE)</f>
        <v>Slovenský stolnotenisový zväz</v>
      </c>
      <c r="C289" s="185" t="s">
        <v>1584</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746</v>
      </c>
      <c r="B290" s="204" t="str">
        <f>VLOOKUP(A290,Adr!A:B,2,FALSE)</f>
        <v>Slovenský stolnotenisový zväz</v>
      </c>
      <c r="C290" s="185" t="s">
        <v>2175</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746</v>
      </c>
      <c r="B291" s="204" t="str">
        <f>VLOOKUP(A291,Adr!A:B,2,FALSE)</f>
        <v>Slovenský stolnotenisový zväz</v>
      </c>
      <c r="C291" s="185" t="s">
        <v>1585</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746</v>
      </c>
      <c r="B292" s="204" t="str">
        <f>VLOOKUP(A292,Adr!A:B,2,FALSE)</f>
        <v>Slovenský stolnotenisový zväz</v>
      </c>
      <c r="C292" s="196" t="s">
        <v>2234</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2">
      <c r="A294" s="198" t="s">
        <v>755</v>
      </c>
      <c r="B294" s="204" t="str">
        <f>VLOOKUP(A294,Adr!A:B,2,FALSE)</f>
        <v>SLOVENSKÝ STRELECKÝ ZVÄZ</v>
      </c>
      <c r="C294" s="169" t="s">
        <v>2984</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755</v>
      </c>
      <c r="B295" s="204" t="str">
        <f>VLOOKUP(A295,Adr!A:B,2,FALSE)</f>
        <v>SLOVENSKÝ STRELECKÝ ZVÄZ</v>
      </c>
      <c r="C295" s="185" t="s">
        <v>1586</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755</v>
      </c>
      <c r="B296" s="204" t="str">
        <f>VLOOKUP(A296,Adr!A:B,2,FALSE)</f>
        <v>SLOVENSKÝ STRELECKÝ ZVÄZ</v>
      </c>
      <c r="C296" s="196" t="s">
        <v>1587</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755</v>
      </c>
      <c r="B297" s="204" t="str">
        <f>VLOOKUP(A297,Adr!A:B,2,FALSE)</f>
        <v>SLOVENSKÝ STRELECKÝ ZVÄZ</v>
      </c>
      <c r="C297" s="185" t="s">
        <v>1588</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755</v>
      </c>
      <c r="B298" s="204" t="str">
        <f>VLOOKUP(A298,Adr!A:B,2,FALSE)</f>
        <v>SLOVENSKÝ STRELECKÝ ZVÄZ</v>
      </c>
      <c r="C298" s="185" t="s">
        <v>1589</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755</v>
      </c>
      <c r="B299" s="204" t="str">
        <f>VLOOKUP(A299,Adr!A:B,2,FALSE)</f>
        <v>SLOVENSKÝ STRELECKÝ ZVÄZ</v>
      </c>
      <c r="C299" s="169" t="s">
        <v>1590</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755</v>
      </c>
      <c r="B300" s="204" t="str">
        <f>VLOOKUP(A300,Adr!A:B,2,FALSE)</f>
        <v>SLOVENSKÝ STRELECKÝ ZVÄZ</v>
      </c>
      <c r="C300" s="185" t="s">
        <v>2985</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755</v>
      </c>
      <c r="B301" s="204" t="str">
        <f>VLOOKUP(A301,Adr!A:B,2,FALSE)</f>
        <v>SLOVENSKÝ STRELECKÝ ZVÄZ</v>
      </c>
      <c r="C301" s="185" t="s">
        <v>2986</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755</v>
      </c>
      <c r="B302" s="204" t="str">
        <f>VLOOKUP(A302,Adr!A:B,2,FALSE)</f>
        <v>SLOVENSKÝ STRELECKÝ ZVÄZ</v>
      </c>
      <c r="C302" s="185" t="s">
        <v>1591</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755</v>
      </c>
      <c r="B303" s="204" t="str">
        <f>VLOOKUP(A303,Adr!A:B,2,FALSE)</f>
        <v>SLOVENSKÝ STRELECKÝ ZVÄZ</v>
      </c>
      <c r="C303" s="196" t="s">
        <v>2987</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755</v>
      </c>
      <c r="B304" s="204" t="str">
        <f>VLOOKUP(A304,Adr!A:B,2,FALSE)</f>
        <v>SLOVENSKÝ STRELECKÝ ZVÄZ</v>
      </c>
      <c r="C304" s="185" t="s">
        <v>1592</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755</v>
      </c>
      <c r="B305" s="204" t="str">
        <f>VLOOKUP(A305,Adr!A:B,2,FALSE)</f>
        <v>SLOVENSKÝ STRELECKÝ ZVÄZ</v>
      </c>
      <c r="C305" s="196" t="s">
        <v>2988</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755</v>
      </c>
      <c r="B306" s="204" t="str">
        <f>VLOOKUP(A306,Adr!A:B,2,FALSE)</f>
        <v>SLOVENSKÝ STRELECKÝ ZVÄZ</v>
      </c>
      <c r="C306" s="185" t="s">
        <v>1593</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755</v>
      </c>
      <c r="B307" s="204" t="str">
        <f>VLOOKUP(A307,Adr!A:B,2,FALSE)</f>
        <v>SLOVENSKÝ STRELECKÝ ZVÄZ</v>
      </c>
      <c r="C307" s="185" t="s">
        <v>1594</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755</v>
      </c>
      <c r="B308" s="204" t="str">
        <f>VLOOKUP(A308,Adr!A:B,2,FALSE)</f>
        <v>SLOVENSKÝ STRELECKÝ ZVÄZ</v>
      </c>
      <c r="C308" s="185" t="s">
        <v>2176</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755</v>
      </c>
      <c r="B309" s="204" t="str">
        <f>VLOOKUP(A309,Adr!A:B,2,FALSE)</f>
        <v>SLOVENSKÝ STRELECKÝ ZVÄZ</v>
      </c>
      <c r="C309" s="185" t="s">
        <v>2177</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755</v>
      </c>
      <c r="B310" s="204" t="str">
        <f>VLOOKUP(A310,Adr!A:B,2,FALSE)</f>
        <v>SLOVENSKÝ STRELECKÝ ZVÄZ</v>
      </c>
      <c r="C310" s="169" t="s">
        <v>1595</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755</v>
      </c>
      <c r="B311" s="204" t="str">
        <f>VLOOKUP(A311,Adr!A:B,2,FALSE)</f>
        <v>SLOVENSKÝ STRELECKÝ ZVÄZ</v>
      </c>
      <c r="C311" s="196" t="s">
        <v>1596</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755</v>
      </c>
      <c r="B312" s="204" t="str">
        <f>VLOOKUP(A312,Adr!A:B,2,FALSE)</f>
        <v>SLOVENSKÝ STRELECKÝ ZVÄZ</v>
      </c>
      <c r="C312" s="185" t="s">
        <v>1597</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755</v>
      </c>
      <c r="B313" s="204" t="str">
        <f>VLOOKUP(A313,Adr!A:B,2,FALSE)</f>
        <v>SLOVENSKÝ STRELECKÝ ZVÄZ</v>
      </c>
      <c r="C313" s="196" t="s">
        <v>2213</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2">
      <c r="A315" s="202" t="s">
        <v>764</v>
      </c>
      <c r="B315" s="204" t="str">
        <f>VLOOKUP(A315,Adr!A:B,2,FALSE)</f>
        <v>Slovenský šachový zväz</v>
      </c>
      <c r="C315" s="185" t="s">
        <v>1474</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764</v>
      </c>
      <c r="B316" s="204" t="str">
        <f>VLOOKUP(A316,Adr!A:B,2,FALSE)</f>
        <v>Slovenský šachový zväz</v>
      </c>
      <c r="C316" s="196" t="s">
        <v>2214</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2">
      <c r="A318" s="198" t="s">
        <v>774</v>
      </c>
      <c r="B318" s="204" t="str">
        <f>VLOOKUP(A318,Adr!A:B,2,FALSE)</f>
        <v>Slovenský šermiarsky zväz</v>
      </c>
      <c r="C318" s="185" t="s">
        <v>1598</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2">
      <c r="A320" s="202" t="s">
        <v>782</v>
      </c>
      <c r="B320" s="204" t="str">
        <f>VLOOKUP(A320,Adr!A:B,2,FALSE)</f>
        <v>Slovenský tenisový zväz</v>
      </c>
      <c r="C320" s="185" t="s">
        <v>2178</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782</v>
      </c>
      <c r="B321" s="204" t="str">
        <f>VLOOKUP(A321,Adr!A:B,2,FALSE)</f>
        <v>Slovenský tenisový zväz</v>
      </c>
      <c r="C321" s="185" t="s">
        <v>1599</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782</v>
      </c>
      <c r="B322" s="204" t="str">
        <f>VLOOKUP(A322,Adr!A:B,2,FALSE)</f>
        <v>Slovenský tenisový zväz</v>
      </c>
      <c r="C322" s="185" t="s">
        <v>1600</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782</v>
      </c>
      <c r="B323" s="204" t="str">
        <f>VLOOKUP(A323,Adr!A:B,2,FALSE)</f>
        <v>Slovenský tenisový zväz</v>
      </c>
      <c r="C323" s="185" t="s">
        <v>1601</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782</v>
      </c>
      <c r="B324" s="204" t="str">
        <f>VLOOKUP(A324,Adr!A:B,2,FALSE)</f>
        <v>Slovenský tenisový zväz</v>
      </c>
      <c r="C324" s="185" t="s">
        <v>1602</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782</v>
      </c>
      <c r="B325" s="204" t="str">
        <f>VLOOKUP(A325,Adr!A:B,2,FALSE)</f>
        <v>Slovenský tenisový zväz</v>
      </c>
      <c r="C325" s="185" t="s">
        <v>1603</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782</v>
      </c>
      <c r="B326" s="204" t="str">
        <f>VLOOKUP(A326,Adr!A:B,2,FALSE)</f>
        <v>Slovenský tenisový zväz</v>
      </c>
      <c r="C326" s="185" t="s">
        <v>1604</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782</v>
      </c>
      <c r="B327" s="204" t="str">
        <f>VLOOKUP(A327,Adr!A:B,2,FALSE)</f>
        <v>Slovenský tenisový zväz</v>
      </c>
      <c r="C327" s="196" t="s">
        <v>1605</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ht="22.5" x14ac:dyDescent="0.2">
      <c r="A329" s="202" t="s">
        <v>790</v>
      </c>
      <c r="B329" s="204" t="str">
        <f>VLOOKUP(A329,Adr!A:B,2,FALSE)</f>
        <v>Slovenský veslársky zväz</v>
      </c>
      <c r="C329" s="190" t="s">
        <v>1475</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790</v>
      </c>
      <c r="B330" s="204" t="str">
        <f>VLOOKUP(A330,Adr!A:B,2,FALSE)</f>
        <v>Slovenský veslársky zväz</v>
      </c>
      <c r="C330" s="169" t="s">
        <v>1606</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790</v>
      </c>
      <c r="B331" s="204" t="str">
        <f>VLOOKUP(A331,Adr!A:B,2,FALSE)</f>
        <v>Slovenský veslársky zväz</v>
      </c>
      <c r="C331" s="185" t="s">
        <v>1607</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790</v>
      </c>
      <c r="B332" s="204" t="str">
        <f>VLOOKUP(A332,Adr!A:B,2,FALSE)</f>
        <v>Slovenský veslársky zväz</v>
      </c>
      <c r="C332" s="185" t="s">
        <v>1608</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2">
      <c r="A334" s="198" t="s">
        <v>798</v>
      </c>
      <c r="B334" s="204" t="str">
        <f>VLOOKUP(A334,Adr!A:B,2,FALSE)</f>
        <v>SLOVENSKÝ ZÁPASNÍCKY ZVÄZ</v>
      </c>
      <c r="C334" s="185" t="s">
        <v>1609</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798</v>
      </c>
      <c r="B335" s="204" t="str">
        <f>VLOOKUP(A335,Adr!A:B,2,FALSE)</f>
        <v>SLOVENSKÝ ZÁPASNÍCKY ZVÄZ</v>
      </c>
      <c r="C335" s="185" t="s">
        <v>2179</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798</v>
      </c>
      <c r="B336" s="204" t="str">
        <f>VLOOKUP(A336,Adr!A:B,2,FALSE)</f>
        <v>SLOVENSKÝ ZÁPASNÍCKY ZVÄZ</v>
      </c>
      <c r="C336" s="185" t="s">
        <v>1610</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798</v>
      </c>
      <c r="B337" s="204" t="str">
        <f>VLOOKUP(A337,Adr!A:B,2,FALSE)</f>
        <v>SLOVENSKÝ ZÁPASNÍCKY ZVÄZ</v>
      </c>
      <c r="C337" s="196" t="s">
        <v>1611</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798</v>
      </c>
      <c r="B338" s="204" t="str">
        <f>VLOOKUP(A338,Adr!A:B,2,FALSE)</f>
        <v>SLOVENSKÝ ZÁPASNÍCKY ZVÄZ</v>
      </c>
      <c r="C338" s="185" t="s">
        <v>1612</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798</v>
      </c>
      <c r="B339" s="204" t="str">
        <f>VLOOKUP(A339,Adr!A:B,2,FALSE)</f>
        <v>SLOVENSKÝ ZÁPASNÍCKY ZVÄZ</v>
      </c>
      <c r="C339" s="196" t="s">
        <v>2180</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798</v>
      </c>
      <c r="B340" s="204" t="str">
        <f>VLOOKUP(A340,Adr!A:B,2,FALSE)</f>
        <v>SLOVENSKÝ ZÁPASNÍCKY ZVÄZ</v>
      </c>
      <c r="C340" s="185" t="s">
        <v>1613</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798</v>
      </c>
      <c r="B341" s="204" t="str">
        <f>VLOOKUP(A341,Adr!A:B,2,FALSE)</f>
        <v>SLOVENSKÝ ZÁPASNÍCKY ZVÄZ</v>
      </c>
      <c r="C341" s="185" t="s">
        <v>1614</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798</v>
      </c>
      <c r="B342" s="204" t="str">
        <f>VLOOKUP(A342,Adr!A:B,2,FALSE)</f>
        <v>SLOVENSKÝ ZÁPASNÍCKY ZVÄZ</v>
      </c>
      <c r="C342" s="185" t="s">
        <v>1615</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2">
      <c r="A344" s="166" t="s">
        <v>805</v>
      </c>
      <c r="B344" s="204" t="str">
        <f>VLOOKUP(A344,Adr!A:B,2,FALSE)</f>
        <v>Slovenský zväz bedmintonu</v>
      </c>
      <c r="C344" s="185" t="s">
        <v>1476</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2">
      <c r="A346" s="182" t="s">
        <v>814</v>
      </c>
      <c r="B346" s="204" t="str">
        <f>VLOOKUP(A346,Adr!A:B,2,FALSE)</f>
        <v>Slovenský zväz biatlonu</v>
      </c>
      <c r="C346" s="185" t="s">
        <v>1620</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814</v>
      </c>
      <c r="B347" s="204" t="str">
        <f>VLOOKUP(A347,Adr!A:B,2,FALSE)</f>
        <v>Slovenský zväz biatlonu</v>
      </c>
      <c r="C347" s="196" t="s">
        <v>1616</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814</v>
      </c>
      <c r="B348" s="204" t="str">
        <f>VLOOKUP(A348,Adr!A:B,2,FALSE)</f>
        <v>Slovenský zväz biatlonu</v>
      </c>
      <c r="C348" s="196" t="s">
        <v>2181</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814</v>
      </c>
      <c r="B349" s="204" t="str">
        <f>VLOOKUP(A349,Adr!A:B,2,FALSE)</f>
        <v>Slovenský zväz biatlonu</v>
      </c>
      <c r="C349" s="185" t="s">
        <v>1617</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814</v>
      </c>
      <c r="B350" s="204" t="str">
        <f>VLOOKUP(A350,Adr!A:B,2,FALSE)</f>
        <v>Slovenský zväz biatlonu</v>
      </c>
      <c r="C350" s="185" t="s">
        <v>2182</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814</v>
      </c>
      <c r="B351" s="204" t="str">
        <f>VLOOKUP(A351,Adr!A:B,2,FALSE)</f>
        <v>Slovenský zväz biatlonu</v>
      </c>
      <c r="C351" s="197" t="s">
        <v>2183</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814</v>
      </c>
      <c r="B352" s="204" t="str">
        <f>VLOOKUP(A352,Adr!A:B,2,FALSE)</f>
        <v>Slovenský zväz biatlonu</v>
      </c>
      <c r="C352" s="185" t="s">
        <v>1618</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814</v>
      </c>
      <c r="B353" s="204" t="str">
        <f>VLOOKUP(A353,Adr!A:B,2,FALSE)</f>
        <v>Slovenský zväz biatlonu</v>
      </c>
      <c r="C353" s="185" t="s">
        <v>1619</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814</v>
      </c>
      <c r="B354" s="204" t="str">
        <f>VLOOKUP(A354,Adr!A:B,2,FALSE)</f>
        <v>Slovenský zväz biatlonu</v>
      </c>
      <c r="C354" s="185" t="s">
        <v>2184</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x14ac:dyDescent="0.2">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2">
      <c r="A357" s="166" t="s">
        <v>832</v>
      </c>
      <c r="B357" s="204" t="str">
        <f>VLOOKUP(A357,Adr!A:B,2,FALSE)</f>
        <v>Slovenský zväz cyklistiky</v>
      </c>
      <c r="C357" s="169" t="s">
        <v>1477</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832</v>
      </c>
      <c r="B358" s="204" t="str">
        <f>VLOOKUP(A358,Adr!A:B,2,FALSE)</f>
        <v>Slovenský zväz cyklistiky</v>
      </c>
      <c r="C358" s="185" t="s">
        <v>1621</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832</v>
      </c>
      <c r="B359" s="204" t="str">
        <f>VLOOKUP(A359,Adr!A:B,2,FALSE)</f>
        <v>Slovenský zväz cyklistiky</v>
      </c>
      <c r="C359" s="185" t="s">
        <v>1622</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832</v>
      </c>
      <c r="B360" s="204" t="str">
        <f>VLOOKUP(A360,Adr!A:B,2,FALSE)</f>
        <v>Slovenský zväz cyklistiky</v>
      </c>
      <c r="C360" s="196" t="s">
        <v>1623</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832</v>
      </c>
      <c r="B361" s="204" t="str">
        <f>VLOOKUP(A361,Adr!A:B,2,FALSE)</f>
        <v>Slovenský zväz cyklistiky</v>
      </c>
      <c r="C361" s="185" t="s">
        <v>1624</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832</v>
      </c>
      <c r="B362" s="204" t="str">
        <f>VLOOKUP(A362,Adr!A:B,2,FALSE)</f>
        <v>Slovenský zväz cyklistiky</v>
      </c>
      <c r="C362" s="196" t="s">
        <v>1625</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832</v>
      </c>
      <c r="B363" s="204" t="str">
        <f>VLOOKUP(A363,Adr!A:B,2,FALSE)</f>
        <v>Slovenský zväz cyklistiky</v>
      </c>
      <c r="C363" s="185" t="s">
        <v>1626</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832</v>
      </c>
      <c r="B364" s="204" t="str">
        <f>VLOOKUP(A364,Adr!A:B,2,FALSE)</f>
        <v>Slovenský zväz cyklistiky</v>
      </c>
      <c r="C364" s="196" t="s">
        <v>1627</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832</v>
      </c>
      <c r="B365" s="204" t="str">
        <f>VLOOKUP(A365,Adr!A:B,2,FALSE)</f>
        <v>Slovenský zväz cyklistiky</v>
      </c>
      <c r="C365" s="196" t="s">
        <v>1628</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832</v>
      </c>
      <c r="B366" s="204" t="str">
        <f>VLOOKUP(A366,Adr!A:B,2,FALSE)</f>
        <v>Slovenský zväz cyklistiky</v>
      </c>
      <c r="C366" s="185" t="s">
        <v>1667</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x14ac:dyDescent="0.2">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2">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2">
      <c r="A372" s="202" t="s">
        <v>1975</v>
      </c>
      <c r="B372" s="204" t="str">
        <f>VLOOKUP(A372,Adr!A:B,2,FALSE)</f>
        <v>Slovenský zväz hasičského športu</v>
      </c>
      <c r="C372" s="185" t="s">
        <v>2235</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ht="22.5" x14ac:dyDescent="0.2">
      <c r="A374" s="198" t="s">
        <v>1982</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x14ac:dyDescent="0.2">
      <c r="A376" s="166" t="s">
        <v>861</v>
      </c>
      <c r="B376" s="204" t="str">
        <f>VLOOKUP(A376,Adr!A:B,2,FALSE)</f>
        <v>Slovenský zväz jachtingu</v>
      </c>
      <c r="C376" s="196" t="s">
        <v>1629</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2">
      <c r="A378" s="202" t="s">
        <v>868</v>
      </c>
      <c r="B378" s="204" t="str">
        <f>VLOOKUP(A378,Adr!A:B,2,FALSE)</f>
        <v>Slovenský zväz Judo</v>
      </c>
      <c r="C378" s="185" t="s">
        <v>1630</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868</v>
      </c>
      <c r="B379" s="204" t="str">
        <f>VLOOKUP(A379,Adr!A:B,2,FALSE)</f>
        <v>Slovenský zväz Judo</v>
      </c>
      <c r="C379" s="196" t="s">
        <v>1631</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868</v>
      </c>
      <c r="B380" s="204" t="str">
        <f>VLOOKUP(A380,Adr!A:B,2,FALSE)</f>
        <v>Slovenský zväz Judo</v>
      </c>
      <c r="C380" s="169" t="s">
        <v>1632</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868</v>
      </c>
      <c r="B381" s="204" t="str">
        <f>VLOOKUP(A381,Adr!A:B,2,FALSE)</f>
        <v>Slovenský zväz Judo</v>
      </c>
      <c r="C381" s="185" t="s">
        <v>1633</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868</v>
      </c>
      <c r="B382" s="204" t="str">
        <f>VLOOKUP(A382,Adr!A:B,2,FALSE)</f>
        <v>Slovenský zväz Judo</v>
      </c>
      <c r="C382" s="196" t="s">
        <v>1634</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868</v>
      </c>
      <c r="B383" s="204" t="str">
        <f>VLOOKUP(A383,Adr!A:B,2,FALSE)</f>
        <v>Slovenský zväz Judo</v>
      </c>
      <c r="C383" s="185" t="s">
        <v>1635</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2">
      <c r="A386" s="198" t="s">
        <v>874</v>
      </c>
      <c r="B386" s="204" t="str">
        <f>VLOOKUP(A386,Adr!A:B,2,FALSE)</f>
        <v>Slovenský Zväz Karate</v>
      </c>
      <c r="C386" s="169" t="s">
        <v>1478</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874</v>
      </c>
      <c r="B387" s="204" t="str">
        <f>VLOOKUP(A387,Adr!A:B,2,FALSE)</f>
        <v>Slovenský Zväz Karate</v>
      </c>
      <c r="C387" s="185" t="s">
        <v>1636</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874</v>
      </c>
      <c r="B388" s="204" t="str">
        <f>VLOOKUP(A388,Adr!A:B,2,FALSE)</f>
        <v>Slovenský Zväz Karate</v>
      </c>
      <c r="C388" s="196" t="s">
        <v>2989</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874</v>
      </c>
      <c r="B389" s="204" t="str">
        <f>VLOOKUP(A389,Adr!A:B,2,FALSE)</f>
        <v>Slovenský Zväz Karate</v>
      </c>
      <c r="C389" s="196" t="s">
        <v>2215</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2">
      <c r="A391" s="182" t="s">
        <v>881</v>
      </c>
      <c r="B391" s="204" t="str">
        <f>VLOOKUP(A391,Adr!A:B,2,FALSE)</f>
        <v>Slovenský zväz kickboxu</v>
      </c>
      <c r="C391" s="185" t="s">
        <v>1637</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881</v>
      </c>
      <c r="B392" s="204" t="str">
        <f>VLOOKUP(A392,Adr!A:B,2,FALSE)</f>
        <v>Slovenský zväz kickboxu</v>
      </c>
      <c r="C392" s="196" t="s">
        <v>1638</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2.5" x14ac:dyDescent="0.2">
      <c r="A393" s="166" t="s">
        <v>881</v>
      </c>
      <c r="B393" s="204" t="str">
        <f>VLOOKUP(A393,Adr!A:B,2,FALSE)</f>
        <v>Slovenský zväz kickboxu</v>
      </c>
      <c r="C393" s="197" t="s">
        <v>2237</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881</v>
      </c>
      <c r="B394" s="204" t="str">
        <f>VLOOKUP(A394,Adr!A:B,2,FALSE)</f>
        <v>Slovenský zväz kickboxu</v>
      </c>
      <c r="C394" s="196" t="s">
        <v>2216</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ht="22.5" x14ac:dyDescent="0.2">
      <c r="A396" s="166" t="s">
        <v>1993</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2">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2">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2">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x14ac:dyDescent="0.2">
      <c r="A401" s="166" t="s">
        <v>2000</v>
      </c>
      <c r="B401" s="204" t="str">
        <f>VLOOKUP(A401,Adr!A:B,2,FALSE)</f>
        <v>Slovenský zväz rádioamatérov</v>
      </c>
      <c r="C401" s="197" t="s">
        <v>2235</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2">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x14ac:dyDescent="0.2">
      <c r="A404" s="166" t="s">
        <v>933</v>
      </c>
      <c r="B404" s="204" t="str">
        <f>VLOOKUP(A404,Adr!A:B,2,FALSE)</f>
        <v>Slovenský zväz sánkarov</v>
      </c>
      <c r="C404" s="196" t="s">
        <v>2185</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933</v>
      </c>
      <c r="B405" s="204" t="str">
        <f>VLOOKUP(A405,Adr!A:B,2,FALSE)</f>
        <v>Slovenský zväz sánkarov</v>
      </c>
      <c r="C405" s="185" t="s">
        <v>2186</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933</v>
      </c>
      <c r="B406" s="204" t="str">
        <f>VLOOKUP(A406,Adr!A:B,2,FALSE)</f>
        <v>Slovenský zväz sánkarov</v>
      </c>
      <c r="C406" s="185" t="s">
        <v>2187</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1447</v>
      </c>
      <c r="B407" s="204" t="str">
        <f>VLOOKUP(A407,Adr!A:B,2,FALSE)</f>
        <v>Slovenský zväz športovcov s mentálnym postihnutím</v>
      </c>
      <c r="C407" s="185" t="s">
        <v>1468</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2">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2">
      <c r="A410" s="198" t="s">
        <v>2009</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2">
      <c r="A412" s="198" t="s">
        <v>1453</v>
      </c>
      <c r="B412" s="204" t="str">
        <f>VLOOKUP(A412,Adr!A:B,2,FALSE)</f>
        <v>Slovenský zväz telesne postihnutých športovcov</v>
      </c>
      <c r="C412" s="169" t="s">
        <v>1469</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1453</v>
      </c>
      <c r="B413" s="204" t="str">
        <f>VLOOKUP(A413,Adr!A:B,2,FALSE)</f>
        <v>Slovenský zväz telesne postihnutých športovcov</v>
      </c>
      <c r="C413" s="185" t="s">
        <v>1639</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1453</v>
      </c>
      <c r="B414" s="204" t="str">
        <f>VLOOKUP(A414,Adr!A:B,2,FALSE)</f>
        <v>Slovenský zväz telesne postihnutých športovcov</v>
      </c>
      <c r="C414" s="197" t="s">
        <v>1640</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1453</v>
      </c>
      <c r="B415" s="204" t="str">
        <f>VLOOKUP(A415,Adr!A:B,2,FALSE)</f>
        <v>Slovenský zväz telesne postihnutých športovcov</v>
      </c>
      <c r="C415" s="196" t="s">
        <v>1641</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1453</v>
      </c>
      <c r="B416" s="204" t="str">
        <f>VLOOKUP(A416,Adr!A:B,2,FALSE)</f>
        <v>Slovenský zväz telesne postihnutých športovcov</v>
      </c>
      <c r="C416" s="185" t="s">
        <v>1642</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1453</v>
      </c>
      <c r="B417" s="204" t="str">
        <f>VLOOKUP(A417,Adr!A:B,2,FALSE)</f>
        <v>Slovenský zväz telesne postihnutých športovcov</v>
      </c>
      <c r="C417" s="196" t="s">
        <v>2188</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1453</v>
      </c>
      <c r="B418" s="204" t="str">
        <f>VLOOKUP(A418,Adr!A:B,2,FALSE)</f>
        <v>Slovenský zväz telesne postihnutých športovcov</v>
      </c>
      <c r="C418" s="190" t="s">
        <v>2189</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1453</v>
      </c>
      <c r="B419" s="204" t="str">
        <f>VLOOKUP(A419,Adr!A:B,2,FALSE)</f>
        <v>Slovenský zväz telesne postihnutých športovcov</v>
      </c>
      <c r="C419" s="185" t="s">
        <v>2190</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1453</v>
      </c>
      <c r="B420" s="204" t="str">
        <f>VLOOKUP(A420,Adr!A:B,2,FALSE)</f>
        <v>Slovenský zväz telesne postihnutých športovcov</v>
      </c>
      <c r="C420" s="196" t="s">
        <v>1643</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1453</v>
      </c>
      <c r="B421" s="204" t="str">
        <f>VLOOKUP(A421,Adr!A:B,2,FALSE)</f>
        <v>Slovenský zväz telesne postihnutých športovcov</v>
      </c>
      <c r="C421" s="196" t="s">
        <v>1644</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1453</v>
      </c>
      <c r="B422" s="204" t="str">
        <f>VLOOKUP(A422,Adr!A:B,2,FALSE)</f>
        <v>Slovenský zväz telesne postihnutých športovcov</v>
      </c>
      <c r="C422" s="185" t="s">
        <v>1645</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1453</v>
      </c>
      <c r="B423" s="204" t="str">
        <f>VLOOKUP(A423,Adr!A:B,2,FALSE)</f>
        <v>Slovenský zväz telesne postihnutých športovcov</v>
      </c>
      <c r="C423" s="185" t="s">
        <v>1646</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1453</v>
      </c>
      <c r="B424" s="204" t="str">
        <f>VLOOKUP(A424,Adr!A:B,2,FALSE)</f>
        <v>Slovenský zväz telesne postihnutých športovcov</v>
      </c>
      <c r="C424" s="196" t="s">
        <v>1647</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1453</v>
      </c>
      <c r="B425" s="204" t="str">
        <f>VLOOKUP(A425,Adr!A:B,2,FALSE)</f>
        <v>Slovenský zväz telesne postihnutých športovcov</v>
      </c>
      <c r="C425" s="185" t="s">
        <v>1648</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1453</v>
      </c>
      <c r="B426" s="204" t="str">
        <f>VLOOKUP(A426,Adr!A:B,2,FALSE)</f>
        <v>Slovenský zväz telesne postihnutých športovcov</v>
      </c>
      <c r="C426" s="185" t="s">
        <v>1649</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1453</v>
      </c>
      <c r="B427" s="204" t="str">
        <f>VLOOKUP(A427,Adr!A:B,2,FALSE)</f>
        <v>Slovenský zväz telesne postihnutých športovcov</v>
      </c>
      <c r="C427" s="196" t="s">
        <v>2191</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1453</v>
      </c>
      <c r="B428" s="204" t="str">
        <f>VLOOKUP(A428,Adr!A:B,2,FALSE)</f>
        <v>Slovenský zväz telesne postihnutých športovcov</v>
      </c>
      <c r="C428" s="190" t="s">
        <v>1650</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1453</v>
      </c>
      <c r="B429" s="204" t="str">
        <f>VLOOKUP(A429,Adr!A:B,2,FALSE)</f>
        <v>Slovenský zväz telesne postihnutých športovcov</v>
      </c>
      <c r="C429" s="185" t="s">
        <v>1651</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1453</v>
      </c>
      <c r="B430" s="204" t="str">
        <f>VLOOKUP(A430,Adr!A:B,2,FALSE)</f>
        <v>Slovenský zväz telesne postihnutých športovcov</v>
      </c>
      <c r="C430" s="196" t="s">
        <v>1652</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1453</v>
      </c>
      <c r="B431" s="204" t="str">
        <f>VLOOKUP(A431,Adr!A:B,2,FALSE)</f>
        <v>Slovenský zväz telesne postihnutých športovcov</v>
      </c>
      <c r="C431" s="196" t="s">
        <v>1653</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1453</v>
      </c>
      <c r="B432" s="204" t="str">
        <f>VLOOKUP(A432,Adr!A:B,2,FALSE)</f>
        <v>Slovenský zväz telesne postihnutých športovcov</v>
      </c>
      <c r="C432" s="196" t="s">
        <v>2192</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1453</v>
      </c>
      <c r="B433" s="204" t="str">
        <f>VLOOKUP(A433,Adr!A:B,2,FALSE)</f>
        <v>Slovenský zväz telesne postihnutých športovcov</v>
      </c>
      <c r="C433" s="190" t="s">
        <v>1654</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1453</v>
      </c>
      <c r="B434" s="204" t="str">
        <f>VLOOKUP(A434,Adr!A:B,2,FALSE)</f>
        <v>Slovenský zväz telesne postihnutých športovcov</v>
      </c>
      <c r="C434" s="190" t="s">
        <v>1655</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1453</v>
      </c>
      <c r="B435" s="204" t="str">
        <f>VLOOKUP(A435,Adr!A:B,2,FALSE)</f>
        <v>Slovenský zväz telesne postihnutých športovcov</v>
      </c>
      <c r="C435" s="196" t="s">
        <v>1656</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1453</v>
      </c>
      <c r="B436" s="204" t="str">
        <f>VLOOKUP(A436,Adr!A:B,2,FALSE)</f>
        <v>Slovenský zväz telesne postihnutých športovcov</v>
      </c>
      <c r="C436" s="196" t="s">
        <v>1657</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1453</v>
      </c>
      <c r="B437" s="204" t="str">
        <f>VLOOKUP(A437,Adr!A:B,2,FALSE)</f>
        <v>Slovenský zväz telesne postihnutých športovcov</v>
      </c>
      <c r="C437" s="185" t="s">
        <v>2217</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2">
      <c r="A440" s="202" t="s">
        <v>972</v>
      </c>
      <c r="B440" s="204" t="str">
        <f>VLOOKUP(A440,Adr!A:B,2,FALSE)</f>
        <v>Slovenský zväz vodného motorizmu</v>
      </c>
      <c r="C440" s="185" t="s">
        <v>1658</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2">
      <c r="A442" s="198" t="s">
        <v>2019</v>
      </c>
      <c r="B442" s="204" t="str">
        <f>VLOOKUP(A442,Adr!A:B,2,FALSE)</f>
        <v>Sokolská únia Slovenska</v>
      </c>
      <c r="C442" s="169" t="s">
        <v>2231</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2726</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2746</v>
      </c>
      <c r="B445" s="204" t="str">
        <f>VLOOKUP(A445,Adr!A:B,2,FALSE)</f>
        <v>Spoločenstvo detí a mládeže (SDM) Domino</v>
      </c>
      <c r="C445" s="185" t="s">
        <v>2990</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2038</v>
      </c>
      <c r="B447" s="204" t="str">
        <f>VLOOKUP(A447,Adr!A:B,2,FALSE)</f>
        <v>ST Relax</v>
      </c>
      <c r="C447" s="196" t="s">
        <v>2218</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2238</v>
      </c>
      <c r="B448" s="204" t="str">
        <f>VLOOKUP(A448,Adr!A:B,2,FALSE)</f>
        <v>ŠK Hargašova Záhorská Bystrica</v>
      </c>
      <c r="C448" s="185" t="s">
        <v>2246</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2761</v>
      </c>
      <c r="B449" s="204" t="str">
        <f>VLOOKUP(A449,Adr!A:B,2,FALSE)</f>
        <v>ŠK Hornets Košice – mládež o.z.</v>
      </c>
      <c r="C449" s="185" t="s">
        <v>2990</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2768</v>
      </c>
      <c r="B450" s="204" t="str">
        <f>VLOOKUP(A450,Adr!A:B,2,FALSE)</f>
        <v>ŠK JUVENTA Bratislava</v>
      </c>
      <c r="C450" s="169" t="s">
        <v>2990</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2775</v>
      </c>
      <c r="B451" s="204" t="str">
        <f>VLOOKUP(A451,Adr!A:B,2,FALSE)</f>
        <v>ŠK JUVENTA Žilina, o. z.</v>
      </c>
      <c r="C451" s="185" t="s">
        <v>2990</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2787</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1460</v>
      </c>
      <c r="B454" s="204" t="str">
        <f>VLOOKUP(A454,Adr!A:B,2,FALSE)</f>
        <v>Špeciálne olympiády Slovensko</v>
      </c>
      <c r="C454" s="169" t="s">
        <v>1468</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2821</v>
      </c>
      <c r="B458" s="204" t="str">
        <f>VLOOKUP(A458,Adr!A:B,2,FALSE)</f>
        <v>Športový klub GrandSport</v>
      </c>
      <c r="C458" s="196" t="s">
        <v>2990</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2829</v>
      </c>
      <c r="B459" s="204" t="str">
        <f>VLOOKUP(A459,Adr!A:B,2,FALSE)</f>
        <v>Športový klub HANGAIR o.z.</v>
      </c>
      <c r="C459" s="185" t="s">
        <v>2990</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2837</v>
      </c>
      <c r="B460" s="204" t="str">
        <f>VLOOKUP(A460,Adr!A:B,2,FALSE)</f>
        <v>Športový klub Imet squash klub</v>
      </c>
      <c r="C460" s="196" t="s">
        <v>2990</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2844</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2044</v>
      </c>
      <c r="B462" s="204" t="str">
        <f>VLOOKUP(A462,Adr!A:B,2,FALSE)</f>
        <v>Športový klub polície - ILYO Taekwondo Košice</v>
      </c>
      <c r="C462" s="185" t="s">
        <v>2990</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2044</v>
      </c>
      <c r="B463" s="204" t="str">
        <f>VLOOKUP(A463,Adr!A:B,2,FALSE)</f>
        <v>Športový klub polície - ILYO Taekwondo Košice</v>
      </c>
      <c r="C463" s="185" t="s">
        <v>2219</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2853</v>
      </c>
      <c r="B464" s="204" t="str">
        <f>VLOOKUP(A464,Adr!A:B,2,FALSE)</f>
        <v>Športový klub Real team Trenčín, o.z.</v>
      </c>
      <c r="C464" s="169" t="s">
        <v>2990</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2051</v>
      </c>
      <c r="B466" s="204" t="str">
        <f>VLOOKUP(A466,Adr!A:B,2,FALSE)</f>
        <v>Športový klub ZEMPLÍN Michalovce - oddiel Judo, o.z.</v>
      </c>
      <c r="C466" s="185" t="s">
        <v>2990</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2051</v>
      </c>
      <c r="B467" s="204" t="str">
        <f>VLOOKUP(A467,Adr!A:B,2,FALSE)</f>
        <v>Športový klub ZEMPLÍN Michalovce - oddiel Judo, o.z.</v>
      </c>
      <c r="C467" s="196" t="s">
        <v>2220</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2058</v>
      </c>
      <c r="B470" s="204" t="str">
        <f>VLOOKUP(A470,Adr!A:B,2,FALSE)</f>
        <v>TANEČNÉ CENTRUM CHARIZMA</v>
      </c>
      <c r="C470" s="185" t="s">
        <v>2221</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2.5" x14ac:dyDescent="0.2">
      <c r="A471" s="202" t="s">
        <v>2067</v>
      </c>
      <c r="B471" s="204" t="str">
        <f>VLOOKUP(A471,Adr!A:B,2,FALSE)</f>
        <v>TANEČNO ŠPORTOVÝ KLUB M+M BRATISLAVA pri ZŠ Ostredková</v>
      </c>
      <c r="C471" s="190" t="s">
        <v>2222</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2884</v>
      </c>
      <c r="B472" s="204" t="str">
        <f>VLOOKUP(A472,Adr!A:B,2,FALSE)</f>
        <v>Tanečný klub Jessy Vavrišovo</v>
      </c>
      <c r="C472" s="169" t="s">
        <v>2990</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2893</v>
      </c>
      <c r="B473" s="204" t="str">
        <f>VLOOKUP(A473,Adr!A:B,2,FALSE)</f>
        <v>Tanečný klub JUMPING</v>
      </c>
      <c r="C473" s="185" t="s">
        <v>2990</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2902</v>
      </c>
      <c r="B474" s="204" t="str">
        <f>VLOOKUP(A474,Adr!A:B,2,FALSE)</f>
        <v>Telovýchovná jednota - Športové kluby Krupina</v>
      </c>
      <c r="C474" s="196" t="s">
        <v>2990</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2074</v>
      </c>
      <c r="B475" s="204" t="str">
        <f>VLOOKUP(A475,Adr!A:B,2,FALSE)</f>
        <v>Telovýchovná jednota DRUŽBA PIEŠŤANY</v>
      </c>
      <c r="C475" s="185" t="s">
        <v>2223</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2082</v>
      </c>
      <c r="B477" s="204" t="str">
        <f>VLOOKUP(A477,Adr!A:B,2,FALSE)</f>
        <v>Telovýchovná jednota Nižná</v>
      </c>
      <c r="C477" s="196" t="s">
        <v>2224</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2092</v>
      </c>
      <c r="B478" s="204" t="str">
        <f>VLOOKUP(A478,Adr!A:B,2,FALSE)</f>
        <v>Telovýchovná jednota Nohejbalový klub Zalužice</v>
      </c>
      <c r="C478" s="196" t="s">
        <v>2225</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2101</v>
      </c>
      <c r="B479" s="204" t="str">
        <f>VLOOKUP(A479,Adr!A:B,2,FALSE)</f>
        <v>Telovýchovná jednota Roháče Zuberec</v>
      </c>
      <c r="C479" s="196" t="s">
        <v>2226</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2926</v>
      </c>
      <c r="B481" s="204" t="str">
        <f>VLOOKUP(A481,Adr!A:B,2,FALSE)</f>
        <v>Telovýchovná jednota Sokol Ilava</v>
      </c>
      <c r="C481" s="169" t="s">
        <v>2990</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2111</v>
      </c>
      <c r="B482" s="204" t="str">
        <f>VLOOKUP(A482,Adr!A:B,2,FALSE)</f>
        <v>Telovýchovná jednota Športový klub Podbiel</v>
      </c>
      <c r="C482" s="197" t="s">
        <v>2227</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2118</v>
      </c>
      <c r="B483" s="204" t="str">
        <f>VLOOKUP(A483,Adr!A:B,2,FALSE)</f>
        <v>Telovýchovná jednota Štart, sekcia nevidiacich a slabozrakých športovcov Slovenska 054 01 Levoča</v>
      </c>
      <c r="C483" s="185" t="s">
        <v>2228</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2940</v>
      </c>
      <c r="B484" s="204" t="str">
        <f>VLOOKUP(A484,Adr!A:B,2,FALSE)</f>
        <v>Tenisový klub Hriňová</v>
      </c>
      <c r="C484" s="169" t="s">
        <v>2990</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x14ac:dyDescent="0.2">
      <c r="A486" s="202" t="s">
        <v>2128</v>
      </c>
      <c r="B486" s="204" t="str">
        <f>VLOOKUP(A486,Adr!A:B,2,FALSE)</f>
        <v>Trinity Triathlon Team</v>
      </c>
      <c r="C486" s="196" t="s">
        <v>2229</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2134</v>
      </c>
      <c r="B487" s="204" t="str">
        <f>VLOOKUP(A487,Adr!A:B,2,FALSE)</f>
        <v>University Spartacus</v>
      </c>
      <c r="C487" s="185" t="s">
        <v>2158</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2950</v>
      </c>
      <c r="B488" s="204" t="str">
        <f>VLOOKUP(A488,Adr!A:B,2,FALSE)</f>
        <v>Volejbalový klub Rachmaninka Liptovský Mikuláš</v>
      </c>
      <c r="C488" s="196" t="s">
        <v>2990</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2959</v>
      </c>
      <c r="B489" s="204" t="str">
        <f>VLOOKUP(A489,Adr!A:B,2,FALSE)</f>
        <v>Volejbalový klub Slávia UK Bratislava, o.z.</v>
      </c>
      <c r="C489" s="185" t="s">
        <v>2990</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2966</v>
      </c>
      <c r="B490" s="204" t="str">
        <f>VLOOKUP(A490,Adr!A:B,2,FALSE)</f>
        <v>Volejbalový oddiel Hit Trnava</v>
      </c>
      <c r="C490" s="169" t="s">
        <v>2990</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2.5" x14ac:dyDescent="0.2">
      <c r="A491" s="198" t="s">
        <v>2140</v>
      </c>
      <c r="B491" s="204" t="str">
        <f>VLOOKUP(A491,Adr!A:B,2,FALSE)</f>
        <v>Zápasnícky klub Baník Prievidza, o. z.</v>
      </c>
      <c r="C491" s="196" t="s">
        <v>2230</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2973</v>
      </c>
      <c r="B492" s="204" t="str">
        <f>VLOOKUP(A492,Adr!A:B,2,FALSE)</f>
        <v>Zápasnícky klub Dunajská Streda, o.z.</v>
      </c>
      <c r="C492" s="185" t="s">
        <v>2990</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x14ac:dyDescent="0.2">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x14ac:dyDescent="0.2">
      <c r="A495" s="202" t="s">
        <v>999</v>
      </c>
      <c r="B495" s="204" t="str">
        <f>VLOOKUP(A495,Adr!A:B,2,FALSE)</f>
        <v>Zväz potápačov Slovenska</v>
      </c>
      <c r="C495" s="197" t="s">
        <v>1659</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1006</v>
      </c>
      <c r="B497" s="204" t="str">
        <f>VLOOKUP(A497,Adr!A:B,2,FALSE)</f>
        <v>Zväz slovenského kolieskového korčuľovania</v>
      </c>
      <c r="C497" s="196" t="s">
        <v>1660</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2">
      <c r="A499" s="198" t="s">
        <v>1013</v>
      </c>
      <c r="B499" s="204" t="str">
        <f>VLOOKUP(A499,Adr!A:B,2,FALSE)</f>
        <v>Zväz slovenského lyžovania</v>
      </c>
      <c r="C499" s="185" t="s">
        <v>1479</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1013</v>
      </c>
      <c r="B500" s="204" t="str">
        <f>VLOOKUP(A500,Adr!A:B,2,FALSE)</f>
        <v>Zväz slovenského lyžovania</v>
      </c>
      <c r="C500" s="185" t="s">
        <v>1661</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1013</v>
      </c>
      <c r="B501" s="204" t="str">
        <f>VLOOKUP(A501,Adr!A:B,2,FALSE)</f>
        <v>Zväz slovenského lyžovania</v>
      </c>
      <c r="C501" s="196" t="s">
        <v>1662</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1013</v>
      </c>
      <c r="B502" s="204" t="str">
        <f>VLOOKUP(A502,Adr!A:B,2,FALSE)</f>
        <v>Zväz slovenského lyžovania</v>
      </c>
      <c r="C502" s="196" t="s">
        <v>1666</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1013</v>
      </c>
      <c r="B503" s="204" t="str">
        <f>VLOOKUP(A503,Adr!A:B,2,FALSE)</f>
        <v>Zväz slovenského lyžovania</v>
      </c>
      <c r="C503" s="185" t="s">
        <v>1663</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1013</v>
      </c>
      <c r="B504" s="204" t="str">
        <f>VLOOKUP(A504,Adr!A:B,2,FALSE)</f>
        <v>Zväz slovenského lyžovania</v>
      </c>
      <c r="C504" s="169" t="s">
        <v>1664</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1013</v>
      </c>
      <c r="B505" s="204" t="str">
        <f>VLOOKUP(A505,Adr!A:B,2,FALSE)</f>
        <v>Zväz slovenského lyžovania</v>
      </c>
      <c r="C505" s="196" t="s">
        <v>1665</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2150</v>
      </c>
      <c r="B506" s="204" t="str">
        <f>VLOOKUP(A506,Adr!A:B,2,FALSE)</f>
        <v>ZVÄZ ŠPORTOVEJ KYNOLÓGIE SR</v>
      </c>
      <c r="C506" s="169" t="s">
        <v>2235</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1028</v>
      </c>
      <c r="B1" s="2"/>
      <c r="C1" s="2" t="s">
        <v>336</v>
      </c>
      <c r="D1" s="2" t="s">
        <v>1195</v>
      </c>
      <c r="E1" s="2" t="s">
        <v>1196</v>
      </c>
      <c r="F1" s="2" t="s">
        <v>315</v>
      </c>
      <c r="G1" s="2" t="s">
        <v>1197</v>
      </c>
      <c r="H1" s="2"/>
      <c r="I1" s="2" t="s">
        <v>315</v>
      </c>
      <c r="J1" s="2" t="s">
        <v>1198</v>
      </c>
      <c r="K1" s="2"/>
      <c r="L1" s="2"/>
      <c r="M1" s="2"/>
      <c r="N1" s="2"/>
    </row>
    <row r="2" spans="1:14" x14ac:dyDescent="0.2">
      <c r="A2" t="s">
        <v>1199</v>
      </c>
      <c r="C2" t="s">
        <v>339</v>
      </c>
      <c r="D2" t="s">
        <v>1200</v>
      </c>
      <c r="E2">
        <v>1</v>
      </c>
      <c r="F2" t="s">
        <v>319</v>
      </c>
      <c r="G2" t="s">
        <v>1201</v>
      </c>
      <c r="I2" t="s">
        <v>317</v>
      </c>
      <c r="J2" t="s">
        <v>1202</v>
      </c>
    </row>
    <row r="3" spans="1:14" x14ac:dyDescent="0.2">
      <c r="A3" t="s">
        <v>1034</v>
      </c>
      <c r="C3" t="s">
        <v>341</v>
      </c>
      <c r="D3" t="s">
        <v>1203</v>
      </c>
      <c r="E3">
        <v>1</v>
      </c>
      <c r="F3" t="s">
        <v>319</v>
      </c>
      <c r="G3" t="s">
        <v>1201</v>
      </c>
      <c r="I3" t="s">
        <v>319</v>
      </c>
      <c r="J3" t="s">
        <v>320</v>
      </c>
    </row>
    <row r="4" spans="1:14" x14ac:dyDescent="0.2">
      <c r="A4" t="s">
        <v>1099</v>
      </c>
      <c r="C4" t="s">
        <v>343</v>
      </c>
      <c r="D4" t="s">
        <v>1204</v>
      </c>
      <c r="E4">
        <v>1</v>
      </c>
      <c r="F4" t="s">
        <v>319</v>
      </c>
      <c r="G4" t="s">
        <v>1201</v>
      </c>
      <c r="I4" t="s">
        <v>321</v>
      </c>
      <c r="J4" t="s">
        <v>322</v>
      </c>
    </row>
    <row r="5" spans="1:14" x14ac:dyDescent="0.2">
      <c r="A5" t="s">
        <v>1054</v>
      </c>
      <c r="C5" t="s">
        <v>345</v>
      </c>
      <c r="D5" t="s">
        <v>1205</v>
      </c>
      <c r="E5">
        <v>1</v>
      </c>
      <c r="F5" t="s">
        <v>319</v>
      </c>
      <c r="G5" t="s">
        <v>1201</v>
      </c>
      <c r="I5" t="s">
        <v>323</v>
      </c>
      <c r="J5" t="s">
        <v>324</v>
      </c>
    </row>
    <row r="6" spans="1:14" x14ac:dyDescent="0.2">
      <c r="A6" t="s">
        <v>1206</v>
      </c>
      <c r="C6" t="s">
        <v>347</v>
      </c>
      <c r="D6" t="s">
        <v>1207</v>
      </c>
      <c r="E6">
        <v>1</v>
      </c>
      <c r="F6" t="s">
        <v>319</v>
      </c>
      <c r="G6" t="s">
        <v>1201</v>
      </c>
      <c r="I6" t="s">
        <v>325</v>
      </c>
      <c r="J6" t="s">
        <v>1208</v>
      </c>
    </row>
    <row r="7" spans="1:14" x14ac:dyDescent="0.2">
      <c r="A7" t="s">
        <v>1209</v>
      </c>
      <c r="C7" t="s">
        <v>349</v>
      </c>
      <c r="D7" t="s">
        <v>1210</v>
      </c>
      <c r="E7">
        <v>2</v>
      </c>
      <c r="F7" t="s">
        <v>321</v>
      </c>
      <c r="G7" t="s">
        <v>1211</v>
      </c>
    </row>
    <row r="8" spans="1:14" x14ac:dyDescent="0.2">
      <c r="A8" t="s">
        <v>1063</v>
      </c>
      <c r="C8" t="s">
        <v>351</v>
      </c>
      <c r="D8" t="s">
        <v>1212</v>
      </c>
      <c r="E8">
        <v>3</v>
      </c>
      <c r="F8" t="s">
        <v>321</v>
      </c>
      <c r="G8" t="s">
        <v>1213</v>
      </c>
    </row>
    <row r="9" spans="1:14" x14ac:dyDescent="0.2">
      <c r="A9" t="s">
        <v>1214</v>
      </c>
      <c r="C9" t="s">
        <v>353</v>
      </c>
      <c r="D9" t="s">
        <v>1215</v>
      </c>
      <c r="E9">
        <v>3</v>
      </c>
      <c r="F9" t="s">
        <v>321</v>
      </c>
      <c r="G9" t="s">
        <v>1216</v>
      </c>
    </row>
    <row r="10" spans="1:14" x14ac:dyDescent="0.2">
      <c r="A10" t="s">
        <v>1138</v>
      </c>
      <c r="C10" t="s">
        <v>355</v>
      </c>
      <c r="D10" t="s">
        <v>1217</v>
      </c>
      <c r="E10">
        <v>4</v>
      </c>
      <c r="F10" t="s">
        <v>321</v>
      </c>
      <c r="G10" t="s">
        <v>1218</v>
      </c>
    </row>
    <row r="11" spans="1:14" x14ac:dyDescent="0.2">
      <c r="A11" t="s">
        <v>1140</v>
      </c>
      <c r="C11" t="s">
        <v>356</v>
      </c>
      <c r="D11" t="s">
        <v>1219</v>
      </c>
      <c r="E11">
        <v>4</v>
      </c>
      <c r="F11" t="s">
        <v>317</v>
      </c>
      <c r="G11" t="s">
        <v>1218</v>
      </c>
    </row>
    <row r="12" spans="1:14" x14ac:dyDescent="0.2">
      <c r="A12" t="s">
        <v>1101</v>
      </c>
      <c r="C12" t="s">
        <v>358</v>
      </c>
      <c r="D12" t="s">
        <v>1220</v>
      </c>
      <c r="E12">
        <v>4</v>
      </c>
      <c r="F12" t="s">
        <v>317</v>
      </c>
      <c r="G12" t="s">
        <v>1218</v>
      </c>
    </row>
    <row r="13" spans="1:14" x14ac:dyDescent="0.2">
      <c r="A13" t="s">
        <v>1142</v>
      </c>
      <c r="C13" t="s">
        <v>360</v>
      </c>
      <c r="D13" t="s">
        <v>1221</v>
      </c>
      <c r="E13">
        <v>4</v>
      </c>
      <c r="F13" t="s">
        <v>325</v>
      </c>
      <c r="G13" t="s">
        <v>1218</v>
      </c>
    </row>
    <row r="14" spans="1:14" x14ac:dyDescent="0.2">
      <c r="A14" t="s">
        <v>1036</v>
      </c>
      <c r="C14" t="s">
        <v>362</v>
      </c>
      <c r="D14" t="s">
        <v>1222</v>
      </c>
      <c r="E14">
        <v>4</v>
      </c>
      <c r="F14" t="s">
        <v>321</v>
      </c>
      <c r="G14" t="s">
        <v>1218</v>
      </c>
    </row>
    <row r="15" spans="1:14" x14ac:dyDescent="0.2">
      <c r="A15" t="s">
        <v>1038</v>
      </c>
      <c r="C15" t="s">
        <v>364</v>
      </c>
    </row>
    <row r="16" spans="1:14" x14ac:dyDescent="0.2">
      <c r="A16" t="s">
        <v>1103</v>
      </c>
      <c r="C16" t="s">
        <v>365</v>
      </c>
    </row>
    <row r="17" spans="1:3" x14ac:dyDescent="0.2">
      <c r="A17" t="s">
        <v>1065</v>
      </c>
      <c r="C17" t="s">
        <v>366</v>
      </c>
    </row>
    <row r="18" spans="1:3" x14ac:dyDescent="0.2">
      <c r="A18" t="s">
        <v>1105</v>
      </c>
      <c r="C18" t="s">
        <v>367</v>
      </c>
    </row>
    <row r="19" spans="1:3" x14ac:dyDescent="0.2">
      <c r="A19" t="s">
        <v>1107</v>
      </c>
      <c r="C19" t="s">
        <v>368</v>
      </c>
    </row>
    <row r="20" spans="1:3" x14ac:dyDescent="0.2">
      <c r="A20" t="s">
        <v>1144</v>
      </c>
      <c r="C20" t="s">
        <v>1223</v>
      </c>
    </row>
    <row r="21" spans="1:3" x14ac:dyDescent="0.2">
      <c r="A21" t="s">
        <v>1224</v>
      </c>
      <c r="C21" t="s">
        <v>1225</v>
      </c>
    </row>
    <row r="22" spans="1:3" x14ac:dyDescent="0.2">
      <c r="A22" t="s">
        <v>1226</v>
      </c>
      <c r="C22" t="s">
        <v>1227</v>
      </c>
    </row>
    <row r="23" spans="1:3" x14ac:dyDescent="0.2">
      <c r="A23" t="s">
        <v>1146</v>
      </c>
      <c r="C23" t="s">
        <v>1228</v>
      </c>
    </row>
    <row r="24" spans="1:3" x14ac:dyDescent="0.2">
      <c r="A24" t="s">
        <v>1229</v>
      </c>
      <c r="C24" t="s">
        <v>1230</v>
      </c>
    </row>
    <row r="25" spans="1:3" x14ac:dyDescent="0.2">
      <c r="A25" t="s">
        <v>1148</v>
      </c>
      <c r="C25" t="s">
        <v>1231</v>
      </c>
    </row>
    <row r="26" spans="1:3" x14ac:dyDescent="0.2">
      <c r="A26" t="s">
        <v>1109</v>
      </c>
      <c r="C26" t="s">
        <v>1232</v>
      </c>
    </row>
    <row r="27" spans="1:3" x14ac:dyDescent="0.2">
      <c r="A27" t="s">
        <v>1050</v>
      </c>
      <c r="C27" t="s">
        <v>1233</v>
      </c>
    </row>
    <row r="28" spans="1:3" x14ac:dyDescent="0.2">
      <c r="A28" t="s">
        <v>1069</v>
      </c>
    </row>
    <row r="29" spans="1:3" x14ac:dyDescent="0.2">
      <c r="A29" t="s">
        <v>1071</v>
      </c>
    </row>
    <row r="30" spans="1:3" x14ac:dyDescent="0.2">
      <c r="A30" t="s">
        <v>1150</v>
      </c>
    </row>
    <row r="31" spans="1:3" x14ac:dyDescent="0.2">
      <c r="A31" t="s">
        <v>1111</v>
      </c>
    </row>
    <row r="32" spans="1:3" x14ac:dyDescent="0.2">
      <c r="A32" t="s">
        <v>1152</v>
      </c>
    </row>
    <row r="33" spans="1:1" x14ac:dyDescent="0.2">
      <c r="A33" t="s">
        <v>1075</v>
      </c>
    </row>
    <row r="34" spans="1:1" x14ac:dyDescent="0.2">
      <c r="A34" t="s">
        <v>1154</v>
      </c>
    </row>
    <row r="35" spans="1:1" x14ac:dyDescent="0.2">
      <c r="A35" t="s">
        <v>1174</v>
      </c>
    </row>
    <row r="36" spans="1:1" x14ac:dyDescent="0.2">
      <c r="A36" t="s">
        <v>1077</v>
      </c>
    </row>
    <row r="37" spans="1:1" x14ac:dyDescent="0.2">
      <c r="A37" t="s">
        <v>1156</v>
      </c>
    </row>
    <row r="38" spans="1:1" x14ac:dyDescent="0.2">
      <c r="A38" t="s">
        <v>1234</v>
      </c>
    </row>
    <row r="39" spans="1:1" x14ac:dyDescent="0.2">
      <c r="A39" t="s">
        <v>1158</v>
      </c>
    </row>
    <row r="40" spans="1:1" x14ac:dyDescent="0.2">
      <c r="A40" t="s">
        <v>1192</v>
      </c>
    </row>
    <row r="41" spans="1:1" x14ac:dyDescent="0.2">
      <c r="A41" t="s">
        <v>1052</v>
      </c>
    </row>
    <row r="42" spans="1:1" x14ac:dyDescent="0.2">
      <c r="A42" t="s">
        <v>1115</v>
      </c>
    </row>
    <row r="43" spans="1:1" x14ac:dyDescent="0.2">
      <c r="A43" t="s">
        <v>1235</v>
      </c>
    </row>
    <row r="44" spans="1:1" x14ac:dyDescent="0.2">
      <c r="A44" t="s">
        <v>1236</v>
      </c>
    </row>
    <row r="45" spans="1:1" x14ac:dyDescent="0.2">
      <c r="A45" t="s">
        <v>1237</v>
      </c>
    </row>
    <row r="46" spans="1:1" x14ac:dyDescent="0.2">
      <c r="A46" t="s">
        <v>1160</v>
      </c>
    </row>
    <row r="47" spans="1:1" x14ac:dyDescent="0.2">
      <c r="A47" t="s">
        <v>1079</v>
      </c>
    </row>
    <row r="48" spans="1:1" x14ac:dyDescent="0.2">
      <c r="A48" t="s">
        <v>1119</v>
      </c>
    </row>
    <row r="49" spans="1:1" x14ac:dyDescent="0.2">
      <c r="A49" t="s">
        <v>1117</v>
      </c>
    </row>
    <row r="50" spans="1:1" x14ac:dyDescent="0.2">
      <c r="A50" t="s">
        <v>1194</v>
      </c>
    </row>
    <row r="51" spans="1:1" x14ac:dyDescent="0.2">
      <c r="A51" t="s">
        <v>1162</v>
      </c>
    </row>
    <row r="52" spans="1:1" x14ac:dyDescent="0.2">
      <c r="A52" t="s">
        <v>1081</v>
      </c>
    </row>
    <row r="53" spans="1:1" x14ac:dyDescent="0.2">
      <c r="A53" t="s">
        <v>1238</v>
      </c>
    </row>
    <row r="54" spans="1:1" x14ac:dyDescent="0.2">
      <c r="A54" t="s">
        <v>1164</v>
      </c>
    </row>
    <row r="55" spans="1:1" x14ac:dyDescent="0.2">
      <c r="A55" t="s">
        <v>1239</v>
      </c>
    </row>
    <row r="56" spans="1:1" x14ac:dyDescent="0.2">
      <c r="A56" t="s">
        <v>1085</v>
      </c>
    </row>
    <row r="57" spans="1:1" x14ac:dyDescent="0.2">
      <c r="A57" t="s">
        <v>1240</v>
      </c>
    </row>
    <row r="58" spans="1:1" x14ac:dyDescent="0.2">
      <c r="A58" t="s">
        <v>1190</v>
      </c>
    </row>
    <row r="59" spans="1:1" x14ac:dyDescent="0.2">
      <c r="A59" t="s">
        <v>1241</v>
      </c>
    </row>
    <row r="60" spans="1:1" x14ac:dyDescent="0.2">
      <c r="A60" t="s">
        <v>1166</v>
      </c>
    </row>
    <row r="61" spans="1:1" x14ac:dyDescent="0.2">
      <c r="A61" t="s">
        <v>1242</v>
      </c>
    </row>
    <row r="62" spans="1:1" x14ac:dyDescent="0.2">
      <c r="A62" t="s">
        <v>1168</v>
      </c>
    </row>
    <row r="63" spans="1:1" x14ac:dyDescent="0.2">
      <c r="A63" t="s">
        <v>1243</v>
      </c>
    </row>
    <row r="64" spans="1:1" x14ac:dyDescent="0.2">
      <c r="A64" t="s">
        <v>1087</v>
      </c>
    </row>
    <row r="65" spans="1:1" x14ac:dyDescent="0.2">
      <c r="A65" t="s">
        <v>1170</v>
      </c>
    </row>
    <row r="66" spans="1:1" x14ac:dyDescent="0.2">
      <c r="A66" t="s">
        <v>1122</v>
      </c>
    </row>
    <row r="67" spans="1:1" x14ac:dyDescent="0.2">
      <c r="A67" t="s">
        <v>1244</v>
      </c>
    </row>
    <row r="68" spans="1:1" x14ac:dyDescent="0.2">
      <c r="A68" t="s">
        <v>1172</v>
      </c>
    </row>
    <row r="69" spans="1:1" x14ac:dyDescent="0.2">
      <c r="A69" t="s">
        <v>1245</v>
      </c>
    </row>
    <row r="70" spans="1:1" x14ac:dyDescent="0.2">
      <c r="A70" t="s">
        <v>1246</v>
      </c>
    </row>
    <row r="71" spans="1:1" x14ac:dyDescent="0.2">
      <c r="A71" t="s">
        <v>1046</v>
      </c>
    </row>
    <row r="72" spans="1:1" x14ac:dyDescent="0.2">
      <c r="A72" t="s">
        <v>1089</v>
      </c>
    </row>
    <row r="73" spans="1:1" x14ac:dyDescent="0.2">
      <c r="A73" t="s">
        <v>1247</v>
      </c>
    </row>
    <row r="74" spans="1:1" x14ac:dyDescent="0.2">
      <c r="A74" t="s">
        <v>1091</v>
      </c>
    </row>
    <row r="75" spans="1:1" x14ac:dyDescent="0.2">
      <c r="A75" t="s">
        <v>1093</v>
      </c>
    </row>
    <row r="76" spans="1:1" x14ac:dyDescent="0.2">
      <c r="A76" t="s">
        <v>1124</v>
      </c>
    </row>
    <row r="77" spans="1:1" x14ac:dyDescent="0.2">
      <c r="A77" t="s">
        <v>1126</v>
      </c>
    </row>
    <row r="78" spans="1:1" x14ac:dyDescent="0.2">
      <c r="A78" t="s">
        <v>1248</v>
      </c>
    </row>
    <row r="79" spans="1:1" x14ac:dyDescent="0.2">
      <c r="A79" t="s">
        <v>1249</v>
      </c>
    </row>
    <row r="80" spans="1:1" x14ac:dyDescent="0.2">
      <c r="A80" t="s">
        <v>1128</v>
      </c>
    </row>
    <row r="81" spans="1:1" x14ac:dyDescent="0.2">
      <c r="A81" t="s">
        <v>1130</v>
      </c>
    </row>
    <row r="82" spans="1:1" x14ac:dyDescent="0.2">
      <c r="A82" t="s">
        <v>1188</v>
      </c>
    </row>
    <row r="83" spans="1:1" x14ac:dyDescent="0.2">
      <c r="A83" t="s">
        <v>1250</v>
      </c>
    </row>
    <row r="84" spans="1:1" x14ac:dyDescent="0.2">
      <c r="A84" t="s">
        <v>1176</v>
      </c>
    </row>
    <row r="85" spans="1:1" x14ac:dyDescent="0.2">
      <c r="A85" t="s">
        <v>1048</v>
      </c>
    </row>
    <row r="86" spans="1:1" x14ac:dyDescent="0.2">
      <c r="A86" t="s">
        <v>1059</v>
      </c>
    </row>
    <row r="87" spans="1:1" x14ac:dyDescent="0.2">
      <c r="A87" t="s">
        <v>1178</v>
      </c>
    </row>
    <row r="88" spans="1:1" x14ac:dyDescent="0.2">
      <c r="A88" t="s">
        <v>1132</v>
      </c>
    </row>
    <row r="89" spans="1:1" x14ac:dyDescent="0.2">
      <c r="A89" t="s">
        <v>1083</v>
      </c>
    </row>
    <row r="90" spans="1:1" x14ac:dyDescent="0.2">
      <c r="A90" t="s">
        <v>1095</v>
      </c>
    </row>
    <row r="91" spans="1:1" x14ac:dyDescent="0.2">
      <c r="A91" t="s">
        <v>1134</v>
      </c>
    </row>
    <row r="92" spans="1:1" x14ac:dyDescent="0.2">
      <c r="A92" t="s">
        <v>1180</v>
      </c>
    </row>
    <row r="93" spans="1:1" x14ac:dyDescent="0.2">
      <c r="A93" t="s">
        <v>1251</v>
      </c>
    </row>
    <row r="94" spans="1:1" x14ac:dyDescent="0.2">
      <c r="A94" t="s">
        <v>1182</v>
      </c>
    </row>
    <row r="95" spans="1:1" x14ac:dyDescent="0.2">
      <c r="A95" t="s">
        <v>1097</v>
      </c>
    </row>
    <row r="96" spans="1:1" x14ac:dyDescent="0.2">
      <c r="A96" t="s">
        <v>1184</v>
      </c>
    </row>
    <row r="97" spans="1:1" x14ac:dyDescent="0.2">
      <c r="A97" t="s">
        <v>1040</v>
      </c>
    </row>
    <row r="98" spans="1:1" x14ac:dyDescent="0.2">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0" t="str">
        <f>Spolu!C3&amp;", "&amp;Spolu!C6</f>
        <v>Telovýchovná jednota Slávia Univerzity veterinárskeho lekárstva a farmácie v Košiciach, Cesta pod Hradovou 11, Košice, 040 01</v>
      </c>
      <c r="B1" s="380"/>
      <c r="C1" s="380"/>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1" t="s">
        <v>1252</v>
      </c>
      <c r="F3" s="382"/>
      <c r="N3" s="137" t="str">
        <f t="shared" si="0"/>
        <v>c - príspevok Slovenskému paralympijskému výboru</v>
      </c>
      <c r="O3" s="137" t="s">
        <v>343</v>
      </c>
      <c r="P3" s="137" t="s">
        <v>344</v>
      </c>
    </row>
    <row r="4" spans="1:16" ht="45.75" customHeight="1" x14ac:dyDescent="0.2">
      <c r="E4" s="382"/>
      <c r="F4" s="382"/>
      <c r="N4" s="137" t="str">
        <f t="shared" si="0"/>
        <v>d - príspevok športovcom top tímu</v>
      </c>
      <c r="O4" s="137" t="s">
        <v>345</v>
      </c>
      <c r="P4" s="137" t="s">
        <v>346</v>
      </c>
    </row>
    <row r="5" spans="1:16" ht="30.75" customHeight="1" x14ac:dyDescent="0.2">
      <c r="C5" s="138" t="s">
        <v>1253</v>
      </c>
      <c r="N5" s="137" t="str">
        <f t="shared" si="0"/>
        <v>e - rozvoj športov, ktoré nie sú uznanými podľa zákona č. 440/2015 Z. z.</v>
      </c>
      <c r="O5" s="137" t="s">
        <v>347</v>
      </c>
      <c r="P5" s="137" t="s">
        <v>352</v>
      </c>
    </row>
    <row r="6" spans="1:16" ht="30" x14ac:dyDescent="0.2">
      <c r="C6" s="138" t="s">
        <v>1254</v>
      </c>
      <c r="E6" s="140" t="s">
        <v>1255</v>
      </c>
      <c r="F6" s="149"/>
      <c r="N6" s="137" t="str">
        <f t="shared" si="0"/>
        <v>f - organizovanie významných a tradičných športových podujatí na území SR v roku 2020</v>
      </c>
      <c r="O6" s="137" t="s">
        <v>349</v>
      </c>
      <c r="P6" s="137" t="s">
        <v>1256</v>
      </c>
    </row>
    <row r="7" spans="1:16" x14ac:dyDescent="0.2">
      <c r="C7" s="138" t="s">
        <v>1257</v>
      </c>
      <c r="E7" s="140" t="s">
        <v>1258</v>
      </c>
      <c r="F7" s="150"/>
      <c r="N7" s="137" t="str">
        <f t="shared" si="0"/>
        <v>g - projekty školského, univerzitného športu a športu pre všetkých</v>
      </c>
      <c r="O7" s="137" t="s">
        <v>351</v>
      </c>
      <c r="P7" s="137" t="s">
        <v>1259</v>
      </c>
    </row>
    <row r="8" spans="1:16" x14ac:dyDescent="0.2">
      <c r="C8" s="138" t="s">
        <v>1670</v>
      </c>
      <c r="E8" s="140" t="s">
        <v>1260</v>
      </c>
      <c r="F8" s="151"/>
      <c r="N8" s="137" t="str">
        <f t="shared" si="0"/>
        <v>h - podpora a rozvoj turistických a cykloturistických trás</v>
      </c>
      <c r="O8" s="137" t="s">
        <v>353</v>
      </c>
      <c r="P8" s="137" t="s">
        <v>354</v>
      </c>
    </row>
    <row r="9" spans="1:16" x14ac:dyDescent="0.2">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
      <c r="N10" s="137" t="str">
        <f t="shared" si="0"/>
        <v>j - projekty pre popularizáciu pohybových aktivít detí, mládeže a seniorov</v>
      </c>
      <c r="O10" s="137" t="s">
        <v>356</v>
      </c>
      <c r="P10" s="137" t="s">
        <v>1263</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1265</v>
      </c>
    </row>
    <row r="14" spans="1:16" ht="45" customHeight="1" x14ac:dyDescent="0.2">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1" customHeight="1" thickBot="1" x14ac:dyDescent="0.25">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2">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
      <c r="A17" s="139" t="s">
        <v>1273</v>
      </c>
      <c r="B17" s="254" t="s">
        <v>1274</v>
      </c>
      <c r="C17" s="194"/>
      <c r="E17" s="147"/>
      <c r="F17" s="282"/>
      <c r="N17" s="137" t="str">
        <f t="shared" si="0"/>
        <v xml:space="preserve">q - </v>
      </c>
      <c r="O17" s="137" t="s">
        <v>367</v>
      </c>
    </row>
    <row r="18" spans="1:16" x14ac:dyDescent="0.2">
      <c r="B18" s="193" t="s">
        <v>1275</v>
      </c>
      <c r="C18" s="142" t="str">
        <f>Spolu!C4</f>
        <v>31953441</v>
      </c>
      <c r="E18" s="147" t="s">
        <v>1276</v>
      </c>
      <c r="F18" s="282">
        <v>421947749446</v>
      </c>
      <c r="N18" s="137" t="str">
        <f t="shared" si="0"/>
        <v xml:space="preserve">r - </v>
      </c>
      <c r="O18" s="137" t="s">
        <v>368</v>
      </c>
    </row>
    <row r="19" spans="1:16" x14ac:dyDescent="0.2">
      <c r="E19" s="147" t="s">
        <v>1277</v>
      </c>
      <c r="F19" s="282">
        <v>421947749756</v>
      </c>
    </row>
    <row r="20" spans="1:16" ht="15.75" thickBot="1" x14ac:dyDescent="0.25">
      <c r="A20" s="139" t="s">
        <v>392</v>
      </c>
      <c r="B20" s="143">
        <f>F6</f>
        <v>0</v>
      </c>
      <c r="E20" s="208"/>
      <c r="F20" s="283"/>
    </row>
    <row r="21" spans="1:16" ht="189" customHeight="1" x14ac:dyDescent="0.2">
      <c r="B21" s="211"/>
      <c r="C21" s="144"/>
    </row>
    <row r="22" spans="1:16" ht="39.75" customHeight="1" x14ac:dyDescent="0.2">
      <c r="B22" s="379" t="s">
        <v>1278</v>
      </c>
      <c r="C22" s="379"/>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1279</v>
      </c>
    </row>
    <row r="29" spans="1:16" x14ac:dyDescent="0.2">
      <c r="N29" s="137" t="s">
        <v>1280</v>
      </c>
    </row>
    <row r="30" spans="1:16" x14ac:dyDescent="0.2">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Marek Horvath</cp:lastModifiedBy>
  <cp:revision/>
  <cp:lastPrinted>2025-01-23T13:30:36Z</cp:lastPrinted>
  <dcterms:created xsi:type="dcterms:W3CDTF">2017-02-20T06:20:12Z</dcterms:created>
  <dcterms:modified xsi:type="dcterms:W3CDTF">2025-11-16T15:24:14Z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